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75" windowWidth="28275" windowHeight="12045" tabRatio="820"/>
  </bookViews>
  <sheets>
    <sheet name="Concentrado" sheetId="1" r:id="rId1"/>
    <sheet name="Resumen" sheetId="11" r:id="rId2"/>
  </sheets>
  <calcPr calcId="144525"/>
</workbook>
</file>

<file path=xl/calcChain.xml><?xml version="1.0" encoding="utf-8"?>
<calcChain xmlns="http://schemas.openxmlformats.org/spreadsheetml/2006/main">
  <c r="L185" i="1" l="1"/>
  <c r="L205" i="1" s="1"/>
  <c r="J172" i="1" l="1"/>
  <c r="I172" i="1"/>
  <c r="H172" i="1"/>
  <c r="G172" i="1"/>
  <c r="F172" i="1"/>
  <c r="E172" i="1"/>
  <c r="K172" i="1" s="1"/>
  <c r="D172" i="1"/>
  <c r="J64" i="1"/>
  <c r="I64" i="1"/>
  <c r="H64" i="1"/>
  <c r="G64" i="1"/>
  <c r="F64" i="1"/>
  <c r="J134" i="1"/>
  <c r="K134" i="1" s="1"/>
  <c r="D134" i="1"/>
  <c r="L134" i="1" s="1"/>
  <c r="J131" i="1"/>
  <c r="K131" i="1" s="1"/>
  <c r="L131" i="1" s="1"/>
  <c r="D131" i="1"/>
  <c r="J128" i="1"/>
  <c r="I128" i="1"/>
  <c r="H128" i="1"/>
  <c r="G128" i="1"/>
  <c r="F128" i="1"/>
  <c r="E128" i="1"/>
  <c r="D128" i="1"/>
  <c r="J121" i="1"/>
  <c r="I121" i="1"/>
  <c r="H121" i="1"/>
  <c r="G121" i="1"/>
  <c r="F121" i="1"/>
  <c r="E121" i="1"/>
  <c r="D121" i="1"/>
  <c r="J111" i="1"/>
  <c r="I111" i="1"/>
  <c r="H111" i="1"/>
  <c r="G111" i="1"/>
  <c r="F111" i="1"/>
  <c r="E111" i="1"/>
  <c r="D111" i="1"/>
  <c r="J106" i="1"/>
  <c r="I106" i="1"/>
  <c r="H106" i="1"/>
  <c r="G106" i="1"/>
  <c r="F106" i="1"/>
  <c r="E106" i="1"/>
  <c r="D106" i="1"/>
  <c r="J94" i="1"/>
  <c r="I94" i="1"/>
  <c r="H94" i="1"/>
  <c r="G94" i="1"/>
  <c r="F94" i="1"/>
  <c r="E94" i="1"/>
  <c r="D94" i="1"/>
  <c r="J83" i="1"/>
  <c r="I83" i="1"/>
  <c r="H83" i="1"/>
  <c r="G83" i="1"/>
  <c r="F83" i="1"/>
  <c r="E83" i="1"/>
  <c r="D83" i="1"/>
  <c r="E64" i="1"/>
  <c r="D64" i="1"/>
  <c r="J49" i="1"/>
  <c r="I49" i="1"/>
  <c r="H49" i="1"/>
  <c r="G49" i="1"/>
  <c r="F49" i="1"/>
  <c r="E49" i="1"/>
  <c r="D49" i="1"/>
  <c r="J36" i="1"/>
  <c r="I36" i="1"/>
  <c r="H36" i="1"/>
  <c r="G36" i="1"/>
  <c r="F36" i="1"/>
  <c r="E36" i="1"/>
  <c r="D36" i="1"/>
  <c r="J21" i="1"/>
  <c r="J174" i="1" s="1"/>
  <c r="I21" i="1"/>
  <c r="I174" i="1" s="1"/>
  <c r="H21" i="1"/>
  <c r="H174" i="1" s="1"/>
  <c r="G21" i="1"/>
  <c r="G174" i="1" s="1"/>
  <c r="F21" i="1"/>
  <c r="F174" i="1" s="1"/>
  <c r="E21" i="1"/>
  <c r="E174" i="1" s="1"/>
  <c r="D21" i="1"/>
  <c r="D174" i="1" s="1"/>
  <c r="L197" i="1" s="1"/>
  <c r="K171" i="1"/>
  <c r="K170" i="1"/>
  <c r="K169" i="1"/>
  <c r="L169" i="1" s="1"/>
  <c r="K168" i="1"/>
  <c r="L168" i="1" s="1"/>
  <c r="K167" i="1"/>
  <c r="K166" i="1"/>
  <c r="K165" i="1"/>
  <c r="L165" i="1" s="1"/>
  <c r="K164" i="1"/>
  <c r="L164" i="1" s="1"/>
  <c r="K163" i="1"/>
  <c r="K162" i="1"/>
  <c r="K161" i="1"/>
  <c r="L161" i="1" s="1"/>
  <c r="K160" i="1"/>
  <c r="L160" i="1" s="1"/>
  <c r="K159" i="1"/>
  <c r="K158" i="1"/>
  <c r="K157" i="1"/>
  <c r="L157" i="1" s="1"/>
  <c r="K156" i="1"/>
  <c r="L156" i="1" s="1"/>
  <c r="K155" i="1"/>
  <c r="K154" i="1"/>
  <c r="K153" i="1"/>
  <c r="L153" i="1" s="1"/>
  <c r="K152" i="1"/>
  <c r="L152" i="1" s="1"/>
  <c r="K151" i="1"/>
  <c r="K150" i="1"/>
  <c r="K149" i="1"/>
  <c r="L149" i="1" s="1"/>
  <c r="K148" i="1"/>
  <c r="L148" i="1" s="1"/>
  <c r="K133" i="1"/>
  <c r="K132" i="1"/>
  <c r="L132" i="1" s="1"/>
  <c r="K130" i="1"/>
  <c r="L130" i="1" s="1"/>
  <c r="K127" i="1"/>
  <c r="K126" i="1"/>
  <c r="L126" i="1" s="1"/>
  <c r="K125" i="1"/>
  <c r="K124" i="1"/>
  <c r="K123" i="1"/>
  <c r="K120" i="1"/>
  <c r="L120" i="1" s="1"/>
  <c r="K119" i="1"/>
  <c r="K118" i="1"/>
  <c r="K117" i="1"/>
  <c r="L117" i="1" s="1"/>
  <c r="K116" i="1"/>
  <c r="L116" i="1" s="1"/>
  <c r="K115" i="1"/>
  <c r="K114" i="1"/>
  <c r="K113" i="1"/>
  <c r="L113" i="1" s="1"/>
  <c r="K110" i="1"/>
  <c r="K109" i="1"/>
  <c r="K108" i="1"/>
  <c r="L108" i="1" s="1"/>
  <c r="K105" i="1"/>
  <c r="K104" i="1"/>
  <c r="K103" i="1"/>
  <c r="L103" i="1" s="1"/>
  <c r="K102" i="1"/>
  <c r="L102" i="1" s="1"/>
  <c r="K101" i="1"/>
  <c r="K100" i="1"/>
  <c r="K99" i="1"/>
  <c r="L99" i="1" s="1"/>
  <c r="K98" i="1"/>
  <c r="L98" i="1" s="1"/>
  <c r="K97" i="1"/>
  <c r="K96" i="1"/>
  <c r="K93" i="1"/>
  <c r="K92" i="1"/>
  <c r="K91" i="1"/>
  <c r="L91" i="1" s="1"/>
  <c r="K90" i="1"/>
  <c r="L90" i="1" s="1"/>
  <c r="K89" i="1"/>
  <c r="K88" i="1"/>
  <c r="K87" i="1"/>
  <c r="K86" i="1"/>
  <c r="K85" i="1"/>
  <c r="K82" i="1"/>
  <c r="L82" i="1" s="1"/>
  <c r="K81" i="1"/>
  <c r="L81" i="1" s="1"/>
  <c r="K80" i="1"/>
  <c r="K79" i="1"/>
  <c r="K78" i="1"/>
  <c r="L78" i="1" s="1"/>
  <c r="K77" i="1"/>
  <c r="L77" i="1" s="1"/>
  <c r="K76" i="1"/>
  <c r="K75" i="1"/>
  <c r="K74" i="1"/>
  <c r="L74" i="1" s="1"/>
  <c r="K73" i="1"/>
  <c r="L73" i="1" s="1"/>
  <c r="K63" i="1"/>
  <c r="K62" i="1"/>
  <c r="L62" i="1" s="1"/>
  <c r="K61" i="1"/>
  <c r="L61" i="1" s="1"/>
  <c r="K60" i="1"/>
  <c r="K59" i="1"/>
  <c r="K58" i="1"/>
  <c r="L58" i="1" s="1"/>
  <c r="K57" i="1"/>
  <c r="L57" i="1" s="1"/>
  <c r="K56" i="1"/>
  <c r="K55" i="1"/>
  <c r="K54" i="1"/>
  <c r="L54" i="1" s="1"/>
  <c r="K53" i="1"/>
  <c r="L53" i="1" s="1"/>
  <c r="K52" i="1"/>
  <c r="K51" i="1"/>
  <c r="K48" i="1"/>
  <c r="L48" i="1" s="1"/>
  <c r="K47" i="1"/>
  <c r="K46" i="1"/>
  <c r="K45" i="1"/>
  <c r="L45" i="1" s="1"/>
  <c r="K44" i="1"/>
  <c r="L44" i="1" s="1"/>
  <c r="K43" i="1"/>
  <c r="K42" i="1"/>
  <c r="K41" i="1"/>
  <c r="L41" i="1" s="1"/>
  <c r="K40" i="1"/>
  <c r="L40" i="1" s="1"/>
  <c r="K39" i="1"/>
  <c r="K38" i="1"/>
  <c r="K35" i="1"/>
  <c r="L35" i="1" s="1"/>
  <c r="K34" i="1"/>
  <c r="K33" i="1"/>
  <c r="K32" i="1"/>
  <c r="L32" i="1" s="1"/>
  <c r="K31" i="1"/>
  <c r="L31" i="1" s="1"/>
  <c r="K30" i="1"/>
  <c r="K29" i="1"/>
  <c r="K28" i="1"/>
  <c r="L28" i="1" s="1"/>
  <c r="K27" i="1"/>
  <c r="L27" i="1" s="1"/>
  <c r="K26" i="1"/>
  <c r="K25" i="1"/>
  <c r="K24" i="1"/>
  <c r="L24" i="1" s="1"/>
  <c r="K23" i="1"/>
  <c r="L23" i="1" s="1"/>
  <c r="K20" i="1"/>
  <c r="K19" i="1"/>
  <c r="L19" i="1" s="1"/>
  <c r="K18" i="1"/>
  <c r="L18" i="1" s="1"/>
  <c r="K17" i="1"/>
  <c r="K16" i="1"/>
  <c r="K15" i="1"/>
  <c r="L15" i="1" s="1"/>
  <c r="K14" i="1"/>
  <c r="L14" i="1" s="1"/>
  <c r="K13" i="1"/>
  <c r="K12" i="1"/>
  <c r="K11" i="1"/>
  <c r="L11" i="1" s="1"/>
  <c r="K10" i="1"/>
  <c r="L10" i="1" s="1"/>
  <c r="K9" i="1"/>
  <c r="K8" i="1"/>
  <c r="K7" i="1"/>
  <c r="L7" i="1" s="1"/>
  <c r="K6" i="1"/>
  <c r="L6" i="1" s="1"/>
  <c r="K5" i="1"/>
  <c r="L172" i="1" l="1"/>
  <c r="K128" i="1"/>
  <c r="L128" i="1" s="1"/>
  <c r="K121" i="1"/>
  <c r="L121" i="1" s="1"/>
  <c r="K111" i="1"/>
  <c r="L111" i="1" s="1"/>
  <c r="K106" i="1"/>
  <c r="L106" i="1" s="1"/>
  <c r="K94" i="1"/>
  <c r="L94" i="1" s="1"/>
  <c r="K83" i="1"/>
  <c r="L83" i="1" s="1"/>
  <c r="K64" i="1"/>
  <c r="L64" i="1" s="1"/>
  <c r="K49" i="1"/>
  <c r="L49" i="1" s="1"/>
  <c r="K36" i="1"/>
  <c r="L36" i="1" s="1"/>
  <c r="K21" i="1"/>
  <c r="L8" i="1"/>
  <c r="L12" i="1"/>
  <c r="L16" i="1"/>
  <c r="L20" i="1"/>
  <c r="L25" i="1"/>
  <c r="L29" i="1"/>
  <c r="L33" i="1"/>
  <c r="L38" i="1"/>
  <c r="L42" i="1"/>
  <c r="L46" i="1"/>
  <c r="L51" i="1"/>
  <c r="L55" i="1"/>
  <c r="L59" i="1"/>
  <c r="L63" i="1"/>
  <c r="L75" i="1"/>
  <c r="L79" i="1"/>
  <c r="L92" i="1"/>
  <c r="L96" i="1"/>
  <c r="L100" i="1"/>
  <c r="L104" i="1"/>
  <c r="L109" i="1"/>
  <c r="L114" i="1"/>
  <c r="L118" i="1"/>
  <c r="L127" i="1"/>
  <c r="L133" i="1"/>
  <c r="L150" i="1"/>
  <c r="L154" i="1"/>
  <c r="L158" i="1"/>
  <c r="L162" i="1"/>
  <c r="L166" i="1"/>
  <c r="L170" i="1"/>
  <c r="L5" i="1"/>
  <c r="L9" i="1"/>
  <c r="L13" i="1"/>
  <c r="L17" i="1"/>
  <c r="L26" i="1"/>
  <c r="L30" i="1"/>
  <c r="L34" i="1"/>
  <c r="L39" i="1"/>
  <c r="L43" i="1"/>
  <c r="L47" i="1"/>
  <c r="L52" i="1"/>
  <c r="L56" i="1"/>
  <c r="L60" i="1"/>
  <c r="L76" i="1"/>
  <c r="L80" i="1"/>
  <c r="L85" i="1"/>
  <c r="L89" i="1"/>
  <c r="L93" i="1"/>
  <c r="L97" i="1"/>
  <c r="L101" i="1"/>
  <c r="L105" i="1"/>
  <c r="L110" i="1"/>
  <c r="L115" i="1"/>
  <c r="L119" i="1"/>
  <c r="L151" i="1"/>
  <c r="L155" i="1"/>
  <c r="L159" i="1"/>
  <c r="L163" i="1"/>
  <c r="L167" i="1"/>
  <c r="L171" i="1"/>
  <c r="K174" i="1" l="1"/>
  <c r="L202" i="1" s="1"/>
  <c r="L204" i="1" s="1"/>
  <c r="L206" i="1" s="1"/>
  <c r="L21" i="1"/>
  <c r="L174" i="1" s="1"/>
  <c r="F33" i="11"/>
  <c r="E33" i="11"/>
  <c r="D33" i="11"/>
  <c r="F30" i="11"/>
  <c r="E30" i="11"/>
  <c r="D30" i="11"/>
  <c r="F27" i="11"/>
  <c r="E27" i="11"/>
  <c r="D27" i="11"/>
  <c r="F24" i="11"/>
  <c r="E24" i="11"/>
  <c r="D24" i="11"/>
  <c r="F20" i="11"/>
  <c r="E20" i="11"/>
  <c r="D20" i="11"/>
  <c r="F16" i="11"/>
  <c r="F51" i="11" s="1"/>
  <c r="E16" i="11"/>
  <c r="D16" i="11"/>
  <c r="D51" i="11" s="1"/>
  <c r="F12" i="11"/>
  <c r="E12" i="11"/>
  <c r="E51" i="11" s="1"/>
  <c r="D12" i="11"/>
</calcChain>
</file>

<file path=xl/sharedStrings.xml><?xml version="1.0" encoding="utf-8"?>
<sst xmlns="http://schemas.openxmlformats.org/spreadsheetml/2006/main" count="259" uniqueCount="129">
  <si>
    <t xml:space="preserve">según oficio INE/DEPPP/DE/DPPF/1788/2017 de fecha 7/07/2017, en base al Acuerdo INE/CG623/2017 </t>
  </si>
  <si>
    <t xml:space="preserve">El INE aplicó la deducción correspondiente, del financiamiento federal para Actividades Ordinarias al partido Encuentro Social </t>
  </si>
  <si>
    <t xml:space="preserve">según oficio INE/DEPPP/DE/DPPF/1474/2017 de fecha 8/06/2017, en base al Acuerdo INE/CG61/2017 </t>
  </si>
  <si>
    <t xml:space="preserve">El INE aplicó las deducciones correspondientes, del financiamiento federal para Actividades Ordinarias a los partidos Movimiento Ciudadano y Encuentro Social </t>
  </si>
  <si>
    <t>IEPC/SE/16/2012</t>
  </si>
  <si>
    <t>José Ramón Enriquez Herrera</t>
  </si>
  <si>
    <t>INE/CG428/2016</t>
  </si>
  <si>
    <t>Fernando Ulises Adame de León</t>
  </si>
  <si>
    <t>Alfonso Diaz Diaz</t>
  </si>
  <si>
    <t>INE/CG584/2016</t>
  </si>
  <si>
    <t>José Ignacio Aguado Hernández</t>
  </si>
  <si>
    <t>Total</t>
  </si>
  <si>
    <t>INE/CG822/2016</t>
  </si>
  <si>
    <t>Partido Encuentro Social</t>
  </si>
  <si>
    <t>INE/CG97/2016</t>
  </si>
  <si>
    <t>Partido MORENA</t>
  </si>
  <si>
    <t>Partido Nueva Alianza</t>
  </si>
  <si>
    <t xml:space="preserve">INE/CG841/2016 </t>
  </si>
  <si>
    <t>Partido Duranguense</t>
  </si>
  <si>
    <t>INE/CG816/2016</t>
  </si>
  <si>
    <t>Movimiento Ciudadano</t>
  </si>
  <si>
    <t xml:space="preserve">INE/CG814/2016 </t>
  </si>
  <si>
    <t>INE/CG138/2016</t>
  </si>
  <si>
    <t>Partido Verde Ecologista de México</t>
  </si>
  <si>
    <t>Partido del Trabajo</t>
  </si>
  <si>
    <t>INE/CG397/2016</t>
  </si>
  <si>
    <t>IEPC/REV-022/2016</t>
  </si>
  <si>
    <t>Partido de la Revolución Democrática</t>
  </si>
  <si>
    <t xml:space="preserve">INE/CG808/2016 </t>
  </si>
  <si>
    <t>INE/CG136/2016</t>
  </si>
  <si>
    <t>Partido Revolucionario Institucional</t>
  </si>
  <si>
    <t>INE/CG806/2016</t>
  </si>
  <si>
    <t>IEPC-REV-022/2016</t>
  </si>
  <si>
    <t>Partido Acción Nacional</t>
  </si>
  <si>
    <t>Saldo pendiente de cobro</t>
  </si>
  <si>
    <t>Total de descuento aplicado</t>
  </si>
  <si>
    <t>Total de la multa</t>
  </si>
  <si>
    <t>Resoluciones</t>
  </si>
  <si>
    <t>Partido Politico</t>
  </si>
  <si>
    <t>INE/CG812/2016 ya se resolvio con el INE/CG452/2017 se modifico la multa</t>
  </si>
  <si>
    <t>INE/CG518/2017</t>
  </si>
  <si>
    <t>INE/CG526/2017</t>
  </si>
  <si>
    <t>INE/CG528/2017</t>
  </si>
  <si>
    <t xml:space="preserve">INE/CG820/2016 </t>
  </si>
  <si>
    <t>INE/CG524/2017</t>
  </si>
  <si>
    <t>INE/CG532/2017</t>
  </si>
  <si>
    <t>El INE aplicó la deducción correspondiente, del financiamiento federal para Actividades Ordinarias al partido Movimiento Ciudadano</t>
  </si>
  <si>
    <t>según oficio INE/DEPPP/DE/DPPF/0735/2018 de fecha 1/03/2018.</t>
  </si>
  <si>
    <t>RES/INECG321/2018</t>
  </si>
  <si>
    <t xml:space="preserve">según oficio INE/DEPPP/DE/DPPF/2970/2018 de fecha 3/05/2018. </t>
  </si>
  <si>
    <t xml:space="preserve">INE/CG548/2017 </t>
  </si>
  <si>
    <t>RES/INE/CG1117/2018</t>
  </si>
  <si>
    <t>C. Gerardo Pantoja Enríquez</t>
  </si>
  <si>
    <t>C. Luis Alejandro Mejorado Ramírez</t>
  </si>
  <si>
    <t>INE/CG522/2017 ya se resolvio con el Acuerdo INE/CG141/2018</t>
  </si>
  <si>
    <t xml:space="preserve">INE/CG530/2017 </t>
  </si>
  <si>
    <t xml:space="preserve">según oficio INE/UTVOPL/10390/2018 de fecha 9/11/2018, de la resoluciónen INE/CG1117/2018 </t>
  </si>
  <si>
    <t xml:space="preserve">RES/INE/CG520/2017 se modifico y se aprobó la RES/INE/CG379/2018 </t>
  </si>
  <si>
    <t>INE/CG516/2017 Se aprobó el acuerdo INE/CG655/2018</t>
  </si>
  <si>
    <t>INE/CG54/2019</t>
  </si>
  <si>
    <t>INE/CG55/2019</t>
  </si>
  <si>
    <t>INE/CG56/2019</t>
  </si>
  <si>
    <t>INE/CG58/2019</t>
  </si>
  <si>
    <t>INE/CG63/2019</t>
  </si>
  <si>
    <t>INE/CG62/2019</t>
  </si>
  <si>
    <t>En contra de la CG97/2016 ACU/INE/CG405/2016</t>
  </si>
  <si>
    <t>INE/CG810/2016 se modifico la cantidad en base a la sentencia SG-RAP-9/2017</t>
  </si>
  <si>
    <t>C. Antonio Orona Moreno</t>
  </si>
  <si>
    <t>C. Héctor Daniel Mireles Durán</t>
  </si>
  <si>
    <t>C. Héctor Eduardo Fabela Lomelí</t>
  </si>
  <si>
    <t>C. Jesús Roberto Balderas Antuna (Amon)</t>
  </si>
  <si>
    <t>C. Joaquín Antonio Gardeazabal Niebla</t>
  </si>
  <si>
    <t>C. Juan Martín González González</t>
  </si>
  <si>
    <t>C. Rodolfo Alonso Vidales</t>
  </si>
  <si>
    <t>C. Alfonso Torres Bravo (Amon)</t>
  </si>
  <si>
    <t>INE/CG145/2019</t>
  </si>
  <si>
    <t>C. Leonardo Reyes Urquidi</t>
  </si>
  <si>
    <t>Radio y TV</t>
  </si>
  <si>
    <t>INE/CG325/2019</t>
  </si>
  <si>
    <t>INE/CG1117/2018</t>
  </si>
  <si>
    <t>INE/CG143/2019</t>
  </si>
  <si>
    <t>INE/CG230/2019</t>
  </si>
  <si>
    <t>INE/CG336/2019</t>
  </si>
  <si>
    <t>RES/INE/CG1117/2018 se modifico la cantidad según acuerdo INE/CG411/2019</t>
  </si>
  <si>
    <t xml:space="preserve">INE/CG57/2019 </t>
  </si>
  <si>
    <t xml:space="preserve">INE/CG329/2019 </t>
  </si>
  <si>
    <t xml:space="preserve">INE/CG336/2019 </t>
  </si>
  <si>
    <t>INE/CG336/2019 Se resolvió con el acuerdo INE/CG504/2019</t>
  </si>
  <si>
    <t>INE/CG336/2019 "Unamos Durango" Se resolvió con el acuerdo INE/CG504/2019</t>
  </si>
  <si>
    <t>INE/CG463/2019</t>
  </si>
  <si>
    <t>INE/CG464/2019</t>
  </si>
  <si>
    <t>INE/CG465/2019</t>
  </si>
  <si>
    <t>INE/CG466/2019</t>
  </si>
  <si>
    <t>INE/CG467/2019</t>
  </si>
  <si>
    <t>INE/CG468/2019</t>
  </si>
  <si>
    <t>INE/CG470/2019</t>
  </si>
  <si>
    <t>Juan Carlos Ríos Gallardo</t>
  </si>
  <si>
    <t>INE/CG202/2018</t>
  </si>
  <si>
    <t>Luis Alejandro Mejorado Ramírez</t>
  </si>
  <si>
    <t>INE/CG97/2016 ó INE/CG/318/2016</t>
  </si>
  <si>
    <t>INE/CG04/2020 (Remanente)</t>
  </si>
  <si>
    <t xml:space="preserve">INE/CG472/2019 </t>
  </si>
  <si>
    <t>INE/CG644/2020</t>
  </si>
  <si>
    <t>INE/CG646/2020</t>
  </si>
  <si>
    <t>INE/CG647/2020</t>
  </si>
  <si>
    <t>INE/CG648/2020</t>
  </si>
  <si>
    <t>INE/CG649/2020</t>
  </si>
  <si>
    <t>INE/CG650/2020</t>
  </si>
  <si>
    <t>INE/CG656/2020</t>
  </si>
  <si>
    <t>INE/CG660/2020</t>
  </si>
  <si>
    <t>INE/CG663/2020</t>
  </si>
  <si>
    <t>CONCENTRADO DE MULTAS IMPUESTAS POR EL INE A LOS PARTIDOS POLITICOS LA MES DE ENERO 2021</t>
  </si>
  <si>
    <t>Agrupación Política Estatal</t>
  </si>
  <si>
    <t>IEPC/CG70/2020</t>
  </si>
  <si>
    <t>INE/CG645/2020</t>
  </si>
  <si>
    <t>INE/CG652/2020</t>
  </si>
  <si>
    <t>Redes Sociales Progresistas</t>
  </si>
  <si>
    <t>INE/CG222/2021</t>
  </si>
  <si>
    <t>INE/CG224/2021</t>
  </si>
  <si>
    <t>IEPC-SC-PSO-003/2020</t>
  </si>
  <si>
    <t>CONCENTRADO DE MULTAS IMPUESTAS POR EL INE A LOS PARTIDOS POLITICOS,  CANDIDATOS INDEPENDIENTES  Y AGRUPACIONES POLÍTICAS DE 2014 A LA FECHA</t>
  </si>
  <si>
    <t>Total de multas impuestas por el INE</t>
  </si>
  <si>
    <t>Subtotal</t>
  </si>
  <si>
    <t>Total de descuentos aplicados al mes de mayo 2021</t>
  </si>
  <si>
    <t>Total de multas pendientes de Cobro</t>
  </si>
  <si>
    <t>Se modifico la resolución RES/INE/CG1117/2018 al Partido Político Morena y se le acredito la cantidad de</t>
  </si>
  <si>
    <t>Total de multas cobradas por el IEPC (Destinado a COCYTED Durango)</t>
  </si>
  <si>
    <t>Resumen del año 2014 a Mayo 2021</t>
  </si>
  <si>
    <t>Total de multas cobradas por el INE (Destinado a CONACyT 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</si>
</sst>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2">
    <xf numFmtId="0" fontId="0" fillId="0" borderId="0" xfId="0"/>
    <xf numFmtId="44" fontId="2" fillId="0" borderId="0" xfId="0" applyNumberFormat="1" applyFont="1"/>
    <xf numFmtId="0" fontId="2" fillId="0" borderId="0" xfId="0" applyFont="1" applyFill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/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/>
    <xf numFmtId="44" fontId="4" fillId="0" borderId="19" xfId="1" applyFont="1" applyBorder="1"/>
    <xf numFmtId="44" fontId="4" fillId="0" borderId="19" xfId="0" applyNumberFormat="1" applyFont="1" applyBorder="1"/>
    <xf numFmtId="44" fontId="4" fillId="0" borderId="26" xfId="0" applyNumberFormat="1" applyFont="1" applyBorder="1"/>
    <xf numFmtId="0" fontId="5" fillId="0" borderId="20" xfId="0" applyFont="1" applyBorder="1" applyAlignment="1">
      <alignment wrapText="1"/>
    </xf>
    <xf numFmtId="0" fontId="5" fillId="0" borderId="12" xfId="0" applyFont="1" applyBorder="1"/>
    <xf numFmtId="44" fontId="4" fillId="0" borderId="7" xfId="1" applyFont="1" applyBorder="1"/>
    <xf numFmtId="44" fontId="4" fillId="0" borderId="7" xfId="0" applyNumberFormat="1" applyFont="1" applyBorder="1"/>
    <xf numFmtId="44" fontId="4" fillId="0" borderId="6" xfId="0" applyNumberFormat="1" applyFont="1" applyBorder="1"/>
    <xf numFmtId="0" fontId="4" fillId="0" borderId="12" xfId="0" applyFont="1" applyBorder="1"/>
    <xf numFmtId="0" fontId="5" fillId="0" borderId="12" xfId="0" applyFont="1" applyBorder="1" applyAlignment="1">
      <alignment horizontal="right"/>
    </xf>
    <xf numFmtId="44" fontId="5" fillId="0" borderId="3" xfId="0" applyNumberFormat="1" applyFont="1" applyBorder="1"/>
    <xf numFmtId="44" fontId="5" fillId="6" borderId="1" xfId="0" applyNumberFormat="1" applyFont="1" applyFill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44" fontId="4" fillId="0" borderId="26" xfId="1" applyFont="1" applyBorder="1"/>
    <xf numFmtId="0" fontId="5" fillId="0" borderId="7" xfId="0" applyFont="1" applyBorder="1" applyAlignment="1">
      <alignment wrapText="1"/>
    </xf>
    <xf numFmtId="44" fontId="4" fillId="0" borderId="21" xfId="1" applyFont="1" applyBorder="1"/>
    <xf numFmtId="0" fontId="5" fillId="0" borderId="7" xfId="0" applyFont="1" applyBorder="1" applyAlignment="1">
      <alignment horizontal="right"/>
    </xf>
    <xf numFmtId="44" fontId="5" fillId="0" borderId="7" xfId="0" applyNumberFormat="1" applyFont="1" applyBorder="1"/>
    <xf numFmtId="44" fontId="5" fillId="6" borderId="1" xfId="1" applyFont="1" applyFill="1" applyBorder="1"/>
    <xf numFmtId="44" fontId="5" fillId="6" borderId="5" xfId="0" applyNumberFormat="1" applyFont="1" applyFill="1" applyBorder="1"/>
    <xf numFmtId="44" fontId="4" fillId="0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44" fontId="4" fillId="0" borderId="3" xfId="0" applyNumberFormat="1" applyFont="1" applyBorder="1"/>
    <xf numFmtId="44" fontId="4" fillId="0" borderId="2" xfId="0" applyNumberFormat="1" applyFont="1" applyFill="1" applyBorder="1"/>
    <xf numFmtId="44" fontId="4" fillId="0" borderId="6" xfId="0" applyNumberFormat="1" applyFont="1" applyFill="1" applyBorder="1"/>
    <xf numFmtId="44" fontId="4" fillId="0" borderId="3" xfId="1" applyFont="1" applyBorder="1"/>
    <xf numFmtId="44" fontId="4" fillId="0" borderId="3" xfId="1" applyFont="1" applyFill="1" applyBorder="1"/>
    <xf numFmtId="44" fontId="4" fillId="0" borderId="7" xfId="1" applyFont="1" applyFill="1" applyBorder="1" applyAlignment="1">
      <alignment horizontal="right"/>
    </xf>
    <xf numFmtId="44" fontId="4" fillId="0" borderId="1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44" fontId="4" fillId="0" borderId="0" xfId="0" applyNumberFormat="1" applyFont="1" applyFill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5" fillId="0" borderId="1" xfId="0" applyNumberFormat="1" applyFont="1" applyBorder="1"/>
    <xf numFmtId="0" fontId="5" fillId="7" borderId="7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/>
    <xf numFmtId="44" fontId="8" fillId="0" borderId="29" xfId="1" applyFont="1" applyBorder="1"/>
    <xf numFmtId="44" fontId="8" fillId="0" borderId="15" xfId="0" applyNumberFormat="1" applyFont="1" applyFill="1" applyBorder="1"/>
    <xf numFmtId="44" fontId="8" fillId="0" borderId="15" xfId="1" applyFont="1" applyFill="1" applyBorder="1"/>
    <xf numFmtId="44" fontId="8" fillId="0" borderId="15" xfId="1" applyFont="1" applyBorder="1"/>
    <xf numFmtId="44" fontId="8" fillId="0" borderId="29" xfId="0" applyNumberFormat="1" applyFont="1" applyBorder="1"/>
    <xf numFmtId="44" fontId="8" fillId="0" borderId="23" xfId="0" applyNumberFormat="1" applyFont="1" applyBorder="1"/>
    <xf numFmtId="44" fontId="8" fillId="0" borderId="0" xfId="0" applyNumberFormat="1" applyFont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/>
    <xf numFmtId="44" fontId="8" fillId="0" borderId="32" xfId="1" applyFont="1" applyBorder="1"/>
    <xf numFmtId="44" fontId="8" fillId="0" borderId="19" xfId="0" applyNumberFormat="1" applyFont="1" applyFill="1" applyBorder="1"/>
    <xf numFmtId="44" fontId="8" fillId="0" borderId="19" xfId="1" applyFont="1" applyFill="1" applyBorder="1"/>
    <xf numFmtId="44" fontId="8" fillId="0" borderId="19" xfId="1" applyFont="1" applyBorder="1"/>
    <xf numFmtId="44" fontId="8" fillId="0" borderId="32" xfId="0" applyNumberFormat="1" applyFont="1" applyBorder="1"/>
    <xf numFmtId="44" fontId="8" fillId="0" borderId="17" xfId="0" applyNumberFormat="1" applyFont="1" applyBorder="1"/>
    <xf numFmtId="44" fontId="8" fillId="0" borderId="26" xfId="0" applyNumberFormat="1" applyFont="1" applyBorder="1"/>
    <xf numFmtId="0" fontId="9" fillId="0" borderId="20" xfId="0" applyFont="1" applyBorder="1" applyAlignment="1">
      <alignment wrapText="1"/>
    </xf>
    <xf numFmtId="0" fontId="9" fillId="0" borderId="28" xfId="0" applyFont="1" applyBorder="1"/>
    <xf numFmtId="44" fontId="8" fillId="0" borderId="33" xfId="1" applyFont="1" applyBorder="1"/>
    <xf numFmtId="44" fontId="8" fillId="0" borderId="25" xfId="0" applyNumberFormat="1" applyFont="1" applyFill="1" applyBorder="1"/>
    <xf numFmtId="44" fontId="8" fillId="0" borderId="25" xfId="1" applyFont="1" applyFill="1" applyBorder="1"/>
    <xf numFmtId="44" fontId="8" fillId="0" borderId="25" xfId="1" applyFont="1" applyBorder="1"/>
    <xf numFmtId="44" fontId="8" fillId="0" borderId="33" xfId="0" applyNumberFormat="1" applyFont="1" applyBorder="1"/>
    <xf numFmtId="44" fontId="8" fillId="0" borderId="31" xfId="0" applyNumberFormat="1" applyFont="1" applyBorder="1"/>
    <xf numFmtId="0" fontId="8" fillId="0" borderId="12" xfId="0" applyFont="1" applyBorder="1"/>
    <xf numFmtId="0" fontId="9" fillId="0" borderId="4" xfId="0" applyFont="1" applyBorder="1" applyAlignment="1">
      <alignment horizontal="right"/>
    </xf>
    <xf numFmtId="44" fontId="9" fillId="6" borderId="1" xfId="0" applyNumberFormat="1" applyFont="1" applyFill="1" applyBorder="1"/>
    <xf numFmtId="44" fontId="9" fillId="0" borderId="11" xfId="1" applyFont="1" applyFill="1" applyBorder="1"/>
    <xf numFmtId="44" fontId="9" fillId="0" borderId="35" xfId="1" applyFont="1" applyFill="1" applyBorder="1"/>
    <xf numFmtId="44" fontId="9" fillId="0" borderId="36" xfId="1" applyFont="1" applyFill="1" applyBorder="1"/>
    <xf numFmtId="44" fontId="9" fillId="6" borderId="2" xfId="0" applyNumberFormat="1" applyFont="1" applyFill="1" applyBorder="1"/>
    <xf numFmtId="0" fontId="8" fillId="0" borderId="1" xfId="0" applyFont="1" applyBorder="1"/>
    <xf numFmtId="0" fontId="8" fillId="0" borderId="4" xfId="0" applyFont="1" applyBorder="1"/>
    <xf numFmtId="0" fontId="8" fillId="0" borderId="3" xfId="0" applyFont="1" applyFill="1" applyBorder="1"/>
    <xf numFmtId="44" fontId="8" fillId="0" borderId="3" xfId="1" applyFont="1" applyFill="1" applyBorder="1"/>
    <xf numFmtId="44" fontId="8" fillId="0" borderId="3" xfId="1" applyFont="1" applyBorder="1"/>
    <xf numFmtId="44" fontId="8" fillId="0" borderId="1" xfId="0" applyNumberFormat="1" applyFont="1" applyBorder="1"/>
    <xf numFmtId="44" fontId="8" fillId="0" borderId="2" xfId="0" applyNumberFormat="1" applyFont="1" applyBorder="1"/>
    <xf numFmtId="44" fontId="8" fillId="0" borderId="32" xfId="1" applyFont="1" applyBorder="1" applyAlignment="1">
      <alignment horizontal="left"/>
    </xf>
    <xf numFmtId="0" fontId="8" fillId="0" borderId="5" xfId="0" applyFont="1" applyBorder="1"/>
    <xf numFmtId="44" fontId="9" fillId="0" borderId="11" xfId="0" applyNumberFormat="1" applyFont="1" applyBorder="1"/>
    <xf numFmtId="44" fontId="9" fillId="0" borderId="35" xfId="0" applyNumberFormat="1" applyFont="1" applyBorder="1"/>
    <xf numFmtId="44" fontId="9" fillId="0" borderId="36" xfId="0" applyNumberFormat="1" applyFont="1" applyBorder="1"/>
    <xf numFmtId="0" fontId="8" fillId="0" borderId="7" xfId="0" applyFont="1" applyFill="1" applyBorder="1"/>
    <xf numFmtId="44" fontId="8" fillId="0" borderId="0" xfId="1" applyFont="1" applyFill="1" applyBorder="1"/>
    <xf numFmtId="44" fontId="8" fillId="0" borderId="0" xfId="1" applyFont="1" applyBorder="1"/>
    <xf numFmtId="44" fontId="8" fillId="0" borderId="34" xfId="0" applyNumberFormat="1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8" xfId="0" applyFont="1" applyBorder="1" applyAlignment="1">
      <alignment wrapText="1"/>
    </xf>
    <xf numFmtId="44" fontId="9" fillId="0" borderId="11" xfId="0" applyNumberFormat="1" applyFont="1" applyFill="1" applyBorder="1"/>
    <xf numFmtId="44" fontId="9" fillId="0" borderId="36" xfId="1" applyFont="1" applyBorder="1"/>
    <xf numFmtId="0" fontId="9" fillId="0" borderId="20" xfId="0" applyFont="1" applyBorder="1" applyAlignment="1">
      <alignment horizontal="left" vertical="center" wrapText="1"/>
    </xf>
    <xf numFmtId="0" fontId="8" fillId="0" borderId="30" xfId="0" applyFont="1" applyBorder="1"/>
    <xf numFmtId="0" fontId="8" fillId="0" borderId="30" xfId="0" applyFont="1" applyFill="1" applyBorder="1"/>
    <xf numFmtId="44" fontId="8" fillId="0" borderId="30" xfId="1" applyFont="1" applyFill="1" applyBorder="1"/>
    <xf numFmtId="44" fontId="8" fillId="0" borderId="30" xfId="1" applyFont="1" applyBorder="1"/>
    <xf numFmtId="44" fontId="8" fillId="0" borderId="30" xfId="0" applyNumberFormat="1" applyFont="1" applyBorder="1"/>
    <xf numFmtId="44" fontId="8" fillId="0" borderId="0" xfId="0" applyNumberFormat="1" applyFont="1" applyBorder="1"/>
    <xf numFmtId="0" fontId="9" fillId="0" borderId="18" xfId="0" applyFont="1" applyBorder="1"/>
    <xf numFmtId="44" fontId="8" fillId="0" borderId="34" xfId="1" applyFont="1" applyBorder="1"/>
    <xf numFmtId="44" fontId="8" fillId="0" borderId="13" xfId="0" applyNumberFormat="1" applyFont="1" applyFill="1" applyBorder="1"/>
    <xf numFmtId="44" fontId="8" fillId="0" borderId="13" xfId="1" applyFont="1" applyFill="1" applyBorder="1"/>
    <xf numFmtId="44" fontId="8" fillId="0" borderId="13" xfId="1" applyFont="1" applyBorder="1"/>
    <xf numFmtId="0" fontId="9" fillId="0" borderId="12" xfId="0" applyFont="1" applyBorder="1"/>
    <xf numFmtId="0" fontId="9" fillId="0" borderId="12" xfId="0" applyFont="1" applyBorder="1" applyAlignment="1">
      <alignment horizontal="right"/>
    </xf>
    <xf numFmtId="44" fontId="9" fillId="6" borderId="5" xfId="0" applyNumberFormat="1" applyFont="1" applyFill="1" applyBorder="1"/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/>
    <xf numFmtId="0" fontId="9" fillId="3" borderId="21" xfId="0" applyFont="1" applyFill="1" applyBorder="1" applyAlignment="1">
      <alignment horizontal="center"/>
    </xf>
    <xf numFmtId="0" fontId="8" fillId="4" borderId="17" xfId="0" applyNumberFormat="1" applyFont="1" applyFill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9" fillId="0" borderId="22" xfId="0" applyFont="1" applyBorder="1" applyAlignment="1">
      <alignment horizontal="right"/>
    </xf>
    <xf numFmtId="44" fontId="8" fillId="0" borderId="14" xfId="0" applyNumberFormat="1" applyFont="1" applyBorder="1"/>
    <xf numFmtId="44" fontId="8" fillId="0" borderId="0" xfId="0" applyNumberFormat="1" applyFont="1" applyFill="1" applyBorder="1"/>
    <xf numFmtId="44" fontId="8" fillId="0" borderId="5" xfId="1" applyFont="1" applyBorder="1"/>
    <xf numFmtId="44" fontId="8" fillId="0" borderId="7" xfId="0" applyNumberFormat="1" applyFont="1" applyFill="1" applyBorder="1"/>
    <xf numFmtId="44" fontId="8" fillId="0" borderId="7" xfId="1" applyFont="1" applyFill="1" applyBorder="1"/>
    <xf numFmtId="44" fontId="8" fillId="0" borderId="7" xfId="1" applyFont="1" applyBorder="1"/>
    <xf numFmtId="0" fontId="8" fillId="0" borderId="16" xfId="0" applyFont="1" applyBorder="1"/>
    <xf numFmtId="0" fontId="9" fillId="0" borderId="24" xfId="0" applyFont="1" applyFill="1" applyBorder="1"/>
    <xf numFmtId="44" fontId="8" fillId="0" borderId="29" xfId="1" applyFont="1" applyFill="1" applyBorder="1"/>
    <xf numFmtId="0" fontId="9" fillId="0" borderId="14" xfId="0" applyFont="1" applyBorder="1" applyAlignment="1">
      <alignment horizontal="center"/>
    </xf>
    <xf numFmtId="0" fontId="8" fillId="0" borderId="14" xfId="0" applyFont="1" applyBorder="1"/>
    <xf numFmtId="44" fontId="9" fillId="6" borderId="5" xfId="1" applyFont="1" applyFill="1" applyBorder="1"/>
    <xf numFmtId="44" fontId="9" fillId="0" borderId="11" xfId="1" applyFont="1" applyBorder="1"/>
    <xf numFmtId="44" fontId="9" fillId="0" borderId="35" xfId="1" applyFont="1" applyBorder="1"/>
    <xf numFmtId="44" fontId="9" fillId="6" borderId="34" xfId="0" applyNumberFormat="1" applyFont="1" applyFill="1" applyBorder="1"/>
    <xf numFmtId="44" fontId="9" fillId="6" borderId="17" xfId="0" applyNumberFormat="1" applyFont="1" applyFill="1" applyBorder="1"/>
    <xf numFmtId="44" fontId="8" fillId="0" borderId="1" xfId="1" applyFont="1" applyBorder="1"/>
    <xf numFmtId="44" fontId="8" fillId="0" borderId="3" xfId="0" applyNumberFormat="1" applyFont="1" applyFill="1" applyBorder="1"/>
    <xf numFmtId="44" fontId="9" fillId="0" borderId="35" xfId="0" applyNumberFormat="1" applyFont="1" applyFill="1" applyBorder="1"/>
    <xf numFmtId="44" fontId="9" fillId="0" borderId="36" xfId="0" applyNumberFormat="1" applyFont="1" applyFill="1" applyBorder="1"/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/>
    <xf numFmtId="0" fontId="8" fillId="2" borderId="23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/>
    <xf numFmtId="0" fontId="9" fillId="3" borderId="26" xfId="0" applyFont="1" applyFill="1" applyBorder="1" applyAlignment="1">
      <alignment horizontal="center"/>
    </xf>
    <xf numFmtId="0" fontId="8" fillId="5" borderId="2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7" xfId="0" applyFont="1" applyBorder="1" applyAlignment="1">
      <alignment horizontal="right"/>
    </xf>
    <xf numFmtId="44" fontId="8" fillId="0" borderId="5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9" fillId="7" borderId="10" xfId="0" applyFont="1" applyFill="1" applyBorder="1" applyAlignment="1">
      <alignment horizontal="left"/>
    </xf>
    <xf numFmtId="44" fontId="8" fillId="0" borderId="1" xfId="1" applyFont="1" applyFill="1" applyBorder="1" applyAlignment="1">
      <alignment horizontal="right"/>
    </xf>
    <xf numFmtId="44" fontId="8" fillId="0" borderId="30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9" fillId="7" borderId="8" xfId="0" applyFont="1" applyFill="1" applyBorder="1" applyAlignment="1">
      <alignment horizontal="left"/>
    </xf>
    <xf numFmtId="44" fontId="9" fillId="6" borderId="1" xfId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Fill="1"/>
    <xf numFmtId="44" fontId="10" fillId="0" borderId="0" xfId="0" applyNumberFormat="1" applyFont="1" applyFill="1"/>
    <xf numFmtId="0" fontId="9" fillId="4" borderId="0" xfId="0" applyFont="1" applyFill="1" applyAlignment="1">
      <alignment horizontal="center"/>
    </xf>
    <xf numFmtId="44" fontId="8" fillId="4" borderId="1" xfId="0" applyNumberFormat="1" applyFont="1" applyFill="1" applyBorder="1"/>
    <xf numFmtId="44" fontId="10" fillId="0" borderId="0" xfId="0" applyNumberFormat="1" applyFont="1"/>
    <xf numFmtId="0" fontId="8" fillId="4" borderId="1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44" fontId="8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9" fillId="2" borderId="0" xfId="0" applyFont="1" applyFill="1" applyAlignment="1">
      <alignment horizontal="center"/>
    </xf>
    <xf numFmtId="44" fontId="8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44" fontId="10" fillId="5" borderId="1" xfId="1" applyFont="1" applyFill="1" applyBorder="1"/>
    <xf numFmtId="44" fontId="10" fillId="0" borderId="0" xfId="1" applyFont="1"/>
    <xf numFmtId="0" fontId="10" fillId="5" borderId="1" xfId="1" applyNumberFormat="1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44" fontId="8" fillId="8" borderId="1" xfId="0" applyNumberFormat="1" applyFont="1" applyFill="1" applyBorder="1"/>
    <xf numFmtId="0" fontId="9" fillId="8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44" fontId="10" fillId="0" borderId="0" xfId="0" applyNumberFormat="1" applyFont="1" applyBorder="1"/>
    <xf numFmtId="44" fontId="10" fillId="0" borderId="0" xfId="1" applyFont="1" applyBorder="1"/>
    <xf numFmtId="0" fontId="10" fillId="0" borderId="37" xfId="0" applyFont="1" applyBorder="1"/>
    <xf numFmtId="0" fontId="10" fillId="0" borderId="30" xfId="0" applyFont="1" applyBorder="1"/>
    <xf numFmtId="0" fontId="10" fillId="0" borderId="38" xfId="0" applyFont="1" applyBorder="1"/>
    <xf numFmtId="0" fontId="10" fillId="0" borderId="22" xfId="0" applyFont="1" applyBorder="1"/>
    <xf numFmtId="0" fontId="11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44" fontId="10" fillId="0" borderId="21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4" fontId="10" fillId="0" borderId="6" xfId="0" applyNumberFormat="1" applyFont="1" applyBorder="1"/>
    <xf numFmtId="0" fontId="11" fillId="0" borderId="0" xfId="0" applyFont="1" applyBorder="1"/>
    <xf numFmtId="44" fontId="11" fillId="0" borderId="21" xfId="0" applyNumberFormat="1" applyFont="1" applyBorder="1"/>
    <xf numFmtId="0" fontId="10" fillId="0" borderId="12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44" fontId="9" fillId="0" borderId="1" xfId="0" applyNumberFormat="1" applyFont="1" applyBorder="1"/>
    <xf numFmtId="0" fontId="10" fillId="0" borderId="21" xfId="0" applyFont="1" applyBorder="1"/>
    <xf numFmtId="0" fontId="11" fillId="0" borderId="22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CC"/>
      <color rgb="FFCCECFF"/>
      <color rgb="FFFF7C80"/>
      <color rgb="FFFFCC99"/>
      <color rgb="FF00FFCC"/>
      <color rgb="FF0099FF"/>
      <color rgb="FFFFCC00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K217"/>
  <sheetViews>
    <sheetView tabSelected="1" zoomScaleNormal="100" workbookViewId="0">
      <pane ySplit="6735" topLeftCell="A192" activePane="bottomLeft"/>
      <selection activeCell="E108" sqref="E108"/>
      <selection pane="bottomLeft" activeCell="N199" sqref="N199"/>
    </sheetView>
  </sheetViews>
  <sheetFormatPr baseColWidth="10" defaultRowHeight="16.5" x14ac:dyDescent="0.3"/>
  <cols>
    <col min="1" max="1" width="4.5703125" style="196" customWidth="1"/>
    <col min="2" max="2" width="33.85546875" style="196" customWidth="1"/>
    <col min="3" max="3" width="38.5703125" style="196" customWidth="1"/>
    <col min="4" max="4" width="15.7109375" style="196" bestFit="1" customWidth="1"/>
    <col min="5" max="5" width="14.85546875" style="197" customWidth="1"/>
    <col min="6" max="6" width="14.140625" style="197" customWidth="1"/>
    <col min="7" max="10" width="14.140625" style="196" customWidth="1"/>
    <col min="11" max="11" width="15.7109375" style="196" customWidth="1"/>
    <col min="12" max="12" width="15.140625" style="196" bestFit="1" customWidth="1"/>
    <col min="13" max="13" width="12.5703125" style="196" bestFit="1" customWidth="1"/>
    <col min="14" max="14" width="12.7109375" style="196" customWidth="1"/>
    <col min="15" max="15" width="15" style="196" customWidth="1"/>
    <col min="16" max="16384" width="11.42578125" style="196"/>
  </cols>
  <sheetData>
    <row r="1" spans="2:15" s="65" customFormat="1" ht="12.75" x14ac:dyDescent="0.2">
      <c r="C1" s="66" t="s">
        <v>120</v>
      </c>
      <c r="D1" s="66"/>
      <c r="E1" s="66"/>
      <c r="F1" s="66"/>
      <c r="G1" s="66"/>
      <c r="H1" s="66"/>
      <c r="I1" s="66"/>
      <c r="J1" s="66"/>
      <c r="K1" s="66"/>
    </row>
    <row r="2" spans="2:15" s="67" customFormat="1" ht="9.75" customHeight="1" x14ac:dyDescent="0.2">
      <c r="E2" s="68"/>
      <c r="F2" s="68"/>
    </row>
    <row r="3" spans="2:15" s="65" customFormat="1" ht="15.75" customHeight="1" thickBot="1" x14ac:dyDescent="0.25">
      <c r="E3" s="69"/>
      <c r="F3" s="69"/>
      <c r="G3" s="69"/>
      <c r="H3" s="69"/>
      <c r="I3" s="70"/>
      <c r="J3" s="70"/>
    </row>
    <row r="4" spans="2:15" s="77" customFormat="1" ht="26.25" thickBot="1" x14ac:dyDescent="0.3">
      <c r="B4" s="71" t="s">
        <v>38</v>
      </c>
      <c r="C4" s="71" t="s">
        <v>37</v>
      </c>
      <c r="D4" s="71" t="s">
        <v>36</v>
      </c>
      <c r="E4" s="72">
        <v>2016</v>
      </c>
      <c r="F4" s="72">
        <v>2017</v>
      </c>
      <c r="G4" s="73">
        <v>2018</v>
      </c>
      <c r="H4" s="74">
        <v>2019</v>
      </c>
      <c r="I4" s="75">
        <v>2020</v>
      </c>
      <c r="J4" s="75">
        <v>2021</v>
      </c>
      <c r="K4" s="76" t="s">
        <v>35</v>
      </c>
      <c r="L4" s="76" t="s">
        <v>34</v>
      </c>
    </row>
    <row r="5" spans="2:15" s="65" customFormat="1" ht="12.75" x14ac:dyDescent="0.2">
      <c r="B5" s="78" t="s">
        <v>33</v>
      </c>
      <c r="C5" s="79" t="s">
        <v>9</v>
      </c>
      <c r="D5" s="80">
        <v>2804364.13</v>
      </c>
      <c r="E5" s="81">
        <v>737938.33</v>
      </c>
      <c r="F5" s="82">
        <v>2066425.8</v>
      </c>
      <c r="G5" s="83"/>
      <c r="H5" s="83"/>
      <c r="I5" s="83"/>
      <c r="J5" s="83"/>
      <c r="K5" s="84">
        <f>SUM(E5:J5)</f>
        <v>2804364.13</v>
      </c>
      <c r="L5" s="85">
        <f>D5-K5</f>
        <v>0</v>
      </c>
      <c r="N5" s="86"/>
      <c r="O5" s="86"/>
    </row>
    <row r="6" spans="2:15" s="65" customFormat="1" ht="12.75" x14ac:dyDescent="0.2">
      <c r="B6" s="87"/>
      <c r="C6" s="88" t="s">
        <v>14</v>
      </c>
      <c r="D6" s="89">
        <v>72601.759999999995</v>
      </c>
      <c r="E6" s="90">
        <v>72601.759999999995</v>
      </c>
      <c r="F6" s="91"/>
      <c r="G6" s="92"/>
      <c r="H6" s="92"/>
      <c r="I6" s="92"/>
      <c r="J6" s="92"/>
      <c r="K6" s="93">
        <f t="shared" ref="K6:K76" si="0">SUM(E6:J6)</f>
        <v>72601.759999999995</v>
      </c>
      <c r="L6" s="94">
        <f t="shared" ref="L6:L76" si="1">D6-K6</f>
        <v>0</v>
      </c>
      <c r="N6" s="86"/>
      <c r="O6" s="86"/>
    </row>
    <row r="7" spans="2:15" s="65" customFormat="1" ht="12.75" x14ac:dyDescent="0.2">
      <c r="B7" s="87"/>
      <c r="C7" s="88" t="s">
        <v>32</v>
      </c>
      <c r="D7" s="89">
        <v>27390</v>
      </c>
      <c r="E7" s="90">
        <v>27390</v>
      </c>
      <c r="F7" s="91"/>
      <c r="G7" s="92"/>
      <c r="H7" s="92"/>
      <c r="I7" s="92"/>
      <c r="J7" s="92"/>
      <c r="K7" s="93">
        <f t="shared" si="0"/>
        <v>27390</v>
      </c>
      <c r="L7" s="95">
        <f t="shared" si="1"/>
        <v>0</v>
      </c>
      <c r="N7" s="86"/>
      <c r="O7" s="86"/>
    </row>
    <row r="8" spans="2:15" s="65" customFormat="1" ht="12.75" x14ac:dyDescent="0.2">
      <c r="B8" s="87"/>
      <c r="C8" s="88" t="s">
        <v>29</v>
      </c>
      <c r="D8" s="89">
        <v>143888.79999999999</v>
      </c>
      <c r="E8" s="90"/>
      <c r="F8" s="91">
        <v>143888.79999999999</v>
      </c>
      <c r="G8" s="92"/>
      <c r="H8" s="92"/>
      <c r="I8" s="92"/>
      <c r="J8" s="92"/>
      <c r="K8" s="93">
        <f t="shared" si="0"/>
        <v>143888.79999999999</v>
      </c>
      <c r="L8" s="95">
        <f t="shared" si="1"/>
        <v>0</v>
      </c>
      <c r="N8" s="86"/>
      <c r="O8" s="86"/>
    </row>
    <row r="9" spans="2:15" s="65" customFormat="1" ht="12.75" x14ac:dyDescent="0.2">
      <c r="B9" s="87"/>
      <c r="C9" s="88" t="s">
        <v>22</v>
      </c>
      <c r="D9" s="89">
        <v>56825.120000000003</v>
      </c>
      <c r="E9" s="90"/>
      <c r="F9" s="91">
        <v>56825.120000000003</v>
      </c>
      <c r="G9" s="92"/>
      <c r="H9" s="92"/>
      <c r="I9" s="92"/>
      <c r="J9" s="92"/>
      <c r="K9" s="93">
        <f t="shared" si="0"/>
        <v>56825.120000000003</v>
      </c>
      <c r="L9" s="95">
        <f t="shared" si="1"/>
        <v>0</v>
      </c>
      <c r="N9" s="86"/>
      <c r="O9" s="86"/>
    </row>
    <row r="10" spans="2:15" s="65" customFormat="1" ht="12.75" x14ac:dyDescent="0.2">
      <c r="B10" s="87"/>
      <c r="C10" s="88" t="s">
        <v>31</v>
      </c>
      <c r="D10" s="89">
        <v>2921.6</v>
      </c>
      <c r="E10" s="90"/>
      <c r="F10" s="91">
        <v>2921.6</v>
      </c>
      <c r="G10" s="92"/>
      <c r="H10" s="92"/>
      <c r="I10" s="92"/>
      <c r="J10" s="92"/>
      <c r="K10" s="93">
        <f t="shared" si="0"/>
        <v>2921.6</v>
      </c>
      <c r="L10" s="95">
        <f t="shared" si="1"/>
        <v>0</v>
      </c>
      <c r="N10" s="86"/>
      <c r="O10" s="86"/>
    </row>
    <row r="11" spans="2:15" s="65" customFormat="1" ht="12.75" x14ac:dyDescent="0.2">
      <c r="B11" s="87"/>
      <c r="C11" s="88" t="s">
        <v>48</v>
      </c>
      <c r="D11" s="89">
        <v>2534.19</v>
      </c>
      <c r="E11" s="90"/>
      <c r="F11" s="91"/>
      <c r="G11" s="92">
        <v>2534.19</v>
      </c>
      <c r="H11" s="92"/>
      <c r="I11" s="92"/>
      <c r="J11" s="92"/>
      <c r="K11" s="93">
        <f t="shared" si="0"/>
        <v>2534.19</v>
      </c>
      <c r="L11" s="95">
        <f t="shared" si="1"/>
        <v>0</v>
      </c>
      <c r="N11" s="86"/>
      <c r="O11" s="86"/>
    </row>
    <row r="12" spans="2:15" s="65" customFormat="1" ht="25.5" x14ac:dyDescent="0.2">
      <c r="B12" s="87"/>
      <c r="C12" s="96" t="s">
        <v>58</v>
      </c>
      <c r="D12" s="89">
        <v>7175245.6100000003</v>
      </c>
      <c r="E12" s="90"/>
      <c r="F12" s="91"/>
      <c r="G12" s="92">
        <v>631060.37</v>
      </c>
      <c r="H12" s="92">
        <v>5594717</v>
      </c>
      <c r="I12" s="92">
        <v>949468.24</v>
      </c>
      <c r="J12" s="92"/>
      <c r="K12" s="93">
        <f t="shared" si="0"/>
        <v>7175245.6100000003</v>
      </c>
      <c r="L12" s="95">
        <f t="shared" si="1"/>
        <v>0</v>
      </c>
      <c r="N12" s="86"/>
      <c r="O12" s="86"/>
    </row>
    <row r="13" spans="2:15" s="65" customFormat="1" ht="12.75" x14ac:dyDescent="0.2">
      <c r="B13" s="87"/>
      <c r="C13" s="88" t="s">
        <v>79</v>
      </c>
      <c r="D13" s="89">
        <v>1246300.9300000002</v>
      </c>
      <c r="E13" s="90"/>
      <c r="F13" s="91"/>
      <c r="G13" s="92">
        <v>1246300.93</v>
      </c>
      <c r="H13" s="92"/>
      <c r="I13" s="92">
        <v>0</v>
      </c>
      <c r="J13" s="92"/>
      <c r="K13" s="93">
        <f t="shared" si="0"/>
        <v>1246300.93</v>
      </c>
      <c r="L13" s="95">
        <f t="shared" si="1"/>
        <v>0</v>
      </c>
      <c r="N13" s="86"/>
      <c r="O13" s="86"/>
    </row>
    <row r="14" spans="2:15" s="65" customFormat="1" ht="12.75" x14ac:dyDescent="0.2">
      <c r="B14" s="87"/>
      <c r="C14" s="88" t="s">
        <v>59</v>
      </c>
      <c r="D14" s="89">
        <v>3713535.06</v>
      </c>
      <c r="E14" s="90"/>
      <c r="F14" s="91"/>
      <c r="G14" s="92"/>
      <c r="H14" s="92"/>
      <c r="I14" s="92">
        <v>3563509.74</v>
      </c>
      <c r="J14" s="92">
        <v>150025.32</v>
      </c>
      <c r="K14" s="93">
        <f t="shared" si="0"/>
        <v>3713535.06</v>
      </c>
      <c r="L14" s="95">
        <f t="shared" si="1"/>
        <v>0</v>
      </c>
      <c r="N14" s="86"/>
      <c r="O14" s="86"/>
    </row>
    <row r="15" spans="2:15" s="65" customFormat="1" ht="12.75" x14ac:dyDescent="0.2">
      <c r="B15" s="87"/>
      <c r="C15" s="88" t="s">
        <v>75</v>
      </c>
      <c r="D15" s="89">
        <v>550647.85</v>
      </c>
      <c r="E15" s="90"/>
      <c r="F15" s="91"/>
      <c r="G15" s="92"/>
      <c r="H15" s="92"/>
      <c r="I15" s="92"/>
      <c r="J15" s="92">
        <v>550647.85</v>
      </c>
      <c r="K15" s="93">
        <f t="shared" si="0"/>
        <v>550647.85</v>
      </c>
      <c r="L15" s="95">
        <f t="shared" si="1"/>
        <v>0</v>
      </c>
      <c r="N15" s="86"/>
      <c r="O15" s="86"/>
    </row>
    <row r="16" spans="2:15" s="65" customFormat="1" ht="12.75" x14ac:dyDescent="0.2">
      <c r="B16" s="87"/>
      <c r="C16" s="88" t="s">
        <v>82</v>
      </c>
      <c r="D16" s="89">
        <v>1767373.0100000002</v>
      </c>
      <c r="E16" s="90"/>
      <c r="F16" s="91"/>
      <c r="G16" s="92"/>
      <c r="H16" s="92"/>
      <c r="I16" s="92"/>
      <c r="J16" s="92">
        <v>285401.14</v>
      </c>
      <c r="K16" s="93">
        <f t="shared" si="0"/>
        <v>285401.14</v>
      </c>
      <c r="L16" s="95">
        <f t="shared" si="1"/>
        <v>1481971.87</v>
      </c>
      <c r="N16" s="86"/>
      <c r="O16" s="86"/>
    </row>
    <row r="17" spans="2:15" s="65" customFormat="1" ht="27.75" customHeight="1" x14ac:dyDescent="0.2">
      <c r="B17" s="87"/>
      <c r="C17" s="96" t="s">
        <v>88</v>
      </c>
      <c r="D17" s="89">
        <v>243534.17</v>
      </c>
      <c r="E17" s="90"/>
      <c r="F17" s="91"/>
      <c r="G17" s="92"/>
      <c r="H17" s="92"/>
      <c r="I17" s="92"/>
      <c r="J17" s="92">
        <v>243534.16999999998</v>
      </c>
      <c r="K17" s="93">
        <f t="shared" si="0"/>
        <v>243534.16999999998</v>
      </c>
      <c r="L17" s="95">
        <f t="shared" si="1"/>
        <v>0</v>
      </c>
      <c r="N17" s="86"/>
      <c r="O17" s="86"/>
    </row>
    <row r="18" spans="2:15" s="65" customFormat="1" ht="12.75" x14ac:dyDescent="0.2">
      <c r="B18" s="87"/>
      <c r="C18" s="88" t="s">
        <v>89</v>
      </c>
      <c r="D18" s="89">
        <v>4287959.68</v>
      </c>
      <c r="E18" s="90"/>
      <c r="F18" s="91"/>
      <c r="G18" s="92"/>
      <c r="H18" s="92"/>
      <c r="I18" s="92"/>
      <c r="J18" s="92"/>
      <c r="K18" s="93">
        <f t="shared" si="0"/>
        <v>0</v>
      </c>
      <c r="L18" s="95">
        <f t="shared" si="1"/>
        <v>4287959.68</v>
      </c>
      <c r="N18" s="86"/>
      <c r="O18" s="86"/>
    </row>
    <row r="19" spans="2:15" s="65" customFormat="1" ht="12.75" x14ac:dyDescent="0.2">
      <c r="B19" s="87"/>
      <c r="C19" s="88" t="s">
        <v>102</v>
      </c>
      <c r="D19" s="89">
        <v>1207690.1090000002</v>
      </c>
      <c r="E19" s="90"/>
      <c r="F19" s="91"/>
      <c r="G19" s="92"/>
      <c r="H19" s="92"/>
      <c r="I19" s="92"/>
      <c r="J19" s="92"/>
      <c r="K19" s="93">
        <f t="shared" si="0"/>
        <v>0</v>
      </c>
      <c r="L19" s="95">
        <f t="shared" si="1"/>
        <v>1207690.1090000002</v>
      </c>
      <c r="N19" s="86"/>
      <c r="O19" s="86"/>
    </row>
    <row r="20" spans="2:15" s="65" customFormat="1" ht="13.5" thickBot="1" x14ac:dyDescent="0.25">
      <c r="B20" s="87"/>
      <c r="C20" s="97" t="s">
        <v>108</v>
      </c>
      <c r="D20" s="98">
        <v>46938.67</v>
      </c>
      <c r="E20" s="99"/>
      <c r="F20" s="100"/>
      <c r="G20" s="101"/>
      <c r="H20" s="101"/>
      <c r="I20" s="101"/>
      <c r="J20" s="101"/>
      <c r="K20" s="102">
        <f t="shared" si="0"/>
        <v>0</v>
      </c>
      <c r="L20" s="103">
        <f t="shared" si="1"/>
        <v>46938.67</v>
      </c>
      <c r="N20" s="86"/>
      <c r="O20" s="86"/>
    </row>
    <row r="21" spans="2:15" s="65" customFormat="1" ht="13.5" thickBot="1" x14ac:dyDescent="0.25">
      <c r="B21" s="104"/>
      <c r="C21" s="105"/>
      <c r="D21" s="106">
        <f>SUM(D5:D20)</f>
        <v>23349750.689000007</v>
      </c>
      <c r="E21" s="107">
        <f>SUM(E5:E20)</f>
        <v>837930.09</v>
      </c>
      <c r="F21" s="108">
        <f t="shared" ref="F21:J21" si="2">SUM(F5:F20)</f>
        <v>2270061.3200000003</v>
      </c>
      <c r="G21" s="108">
        <f t="shared" si="2"/>
        <v>1879895.4899999998</v>
      </c>
      <c r="H21" s="108">
        <f t="shared" si="2"/>
        <v>5594717</v>
      </c>
      <c r="I21" s="108">
        <f t="shared" si="2"/>
        <v>4512977.9800000004</v>
      </c>
      <c r="J21" s="109">
        <f t="shared" si="2"/>
        <v>1229608.48</v>
      </c>
      <c r="K21" s="106">
        <f>SUM(E21:J21)</f>
        <v>16325190.360000001</v>
      </c>
      <c r="L21" s="110">
        <f>D21-K21</f>
        <v>7024560.3290000055</v>
      </c>
      <c r="N21" s="86"/>
      <c r="O21" s="86"/>
    </row>
    <row r="22" spans="2:15" s="65" customFormat="1" ht="13.5" thickBot="1" x14ac:dyDescent="0.25">
      <c r="B22" s="111"/>
      <c r="C22" s="112"/>
      <c r="D22" s="111"/>
      <c r="E22" s="113"/>
      <c r="F22" s="114"/>
      <c r="G22" s="115"/>
      <c r="H22" s="115"/>
      <c r="I22" s="115"/>
      <c r="J22" s="115"/>
      <c r="K22" s="116"/>
      <c r="L22" s="117"/>
      <c r="N22" s="86"/>
      <c r="O22" s="86"/>
    </row>
    <row r="23" spans="2:15" s="65" customFormat="1" ht="12.75" x14ac:dyDescent="0.2">
      <c r="B23" s="78" t="s">
        <v>30</v>
      </c>
      <c r="C23" s="79" t="s">
        <v>9</v>
      </c>
      <c r="D23" s="80">
        <v>3800134.08</v>
      </c>
      <c r="E23" s="81">
        <v>1924919.87</v>
      </c>
      <c r="F23" s="82">
        <v>1875214.2050000001</v>
      </c>
      <c r="G23" s="83"/>
      <c r="H23" s="83"/>
      <c r="I23" s="83"/>
      <c r="J23" s="83"/>
      <c r="K23" s="84">
        <f t="shared" si="0"/>
        <v>3800134.0750000002</v>
      </c>
      <c r="L23" s="85">
        <f t="shared" si="1"/>
        <v>4.999999888241291E-3</v>
      </c>
      <c r="N23" s="86"/>
      <c r="O23" s="86"/>
    </row>
    <row r="24" spans="2:15" s="65" customFormat="1" ht="12.75" x14ac:dyDescent="0.2">
      <c r="B24" s="87"/>
      <c r="C24" s="88" t="s">
        <v>14</v>
      </c>
      <c r="D24" s="89">
        <v>186563.29</v>
      </c>
      <c r="E24" s="90">
        <v>186563.29</v>
      </c>
      <c r="F24" s="91"/>
      <c r="G24" s="92"/>
      <c r="H24" s="92"/>
      <c r="I24" s="92"/>
      <c r="J24" s="92"/>
      <c r="K24" s="93">
        <f t="shared" si="0"/>
        <v>186563.29</v>
      </c>
      <c r="L24" s="95">
        <f t="shared" si="1"/>
        <v>0</v>
      </c>
      <c r="N24" s="86"/>
      <c r="O24" s="86"/>
    </row>
    <row r="25" spans="2:15" s="65" customFormat="1" ht="12.75" x14ac:dyDescent="0.2">
      <c r="B25" s="87"/>
      <c r="C25" s="88" t="s">
        <v>29</v>
      </c>
      <c r="D25" s="118">
        <v>26294.400000000001</v>
      </c>
      <c r="E25" s="90"/>
      <c r="F25" s="91">
        <v>26294.400000000001</v>
      </c>
      <c r="G25" s="92"/>
      <c r="H25" s="92"/>
      <c r="I25" s="92"/>
      <c r="J25" s="92"/>
      <c r="K25" s="93">
        <f t="shared" si="0"/>
        <v>26294.400000000001</v>
      </c>
      <c r="L25" s="95">
        <f t="shared" si="1"/>
        <v>0</v>
      </c>
      <c r="N25" s="86"/>
      <c r="O25" s="86"/>
    </row>
    <row r="26" spans="2:15" s="65" customFormat="1" ht="12.75" x14ac:dyDescent="0.2">
      <c r="B26" s="87"/>
      <c r="C26" s="88" t="s">
        <v>22</v>
      </c>
      <c r="D26" s="89">
        <v>73113.039999999994</v>
      </c>
      <c r="E26" s="90"/>
      <c r="F26" s="91">
        <v>73113.039999999994</v>
      </c>
      <c r="G26" s="92"/>
      <c r="H26" s="92"/>
      <c r="I26" s="92"/>
      <c r="J26" s="92"/>
      <c r="K26" s="93">
        <f t="shared" si="0"/>
        <v>73113.039999999994</v>
      </c>
      <c r="L26" s="95">
        <f t="shared" si="1"/>
        <v>0</v>
      </c>
      <c r="N26" s="86"/>
      <c r="O26" s="86"/>
    </row>
    <row r="27" spans="2:15" s="65" customFormat="1" ht="12.75" x14ac:dyDescent="0.2">
      <c r="B27" s="87"/>
      <c r="C27" s="88" t="s">
        <v>28</v>
      </c>
      <c r="D27" s="89">
        <v>4815.62</v>
      </c>
      <c r="E27" s="90"/>
      <c r="F27" s="91">
        <v>4815.62</v>
      </c>
      <c r="G27" s="92"/>
      <c r="H27" s="92"/>
      <c r="I27" s="92"/>
      <c r="J27" s="92"/>
      <c r="K27" s="93">
        <f t="shared" si="0"/>
        <v>4815.62</v>
      </c>
      <c r="L27" s="95">
        <f t="shared" si="1"/>
        <v>0</v>
      </c>
      <c r="N27" s="86"/>
      <c r="O27" s="86"/>
    </row>
    <row r="28" spans="2:15" s="65" customFormat="1" ht="12.75" x14ac:dyDescent="0.2">
      <c r="B28" s="87"/>
      <c r="C28" s="88" t="s">
        <v>40</v>
      </c>
      <c r="D28" s="89">
        <v>2284436.08</v>
      </c>
      <c r="E28" s="90"/>
      <c r="F28" s="91"/>
      <c r="G28" s="92">
        <v>2284436.08</v>
      </c>
      <c r="H28" s="92"/>
      <c r="I28" s="92"/>
      <c r="J28" s="92"/>
      <c r="K28" s="93">
        <f t="shared" si="0"/>
        <v>2284436.08</v>
      </c>
      <c r="L28" s="95">
        <f t="shared" si="1"/>
        <v>0</v>
      </c>
      <c r="N28" s="86"/>
      <c r="O28" s="86"/>
    </row>
    <row r="29" spans="2:15" s="65" customFormat="1" ht="12.75" x14ac:dyDescent="0.2">
      <c r="B29" s="87"/>
      <c r="C29" s="88" t="s">
        <v>48</v>
      </c>
      <c r="D29" s="89">
        <v>296.31</v>
      </c>
      <c r="E29" s="90"/>
      <c r="F29" s="91"/>
      <c r="G29" s="92">
        <v>296.31</v>
      </c>
      <c r="H29" s="92"/>
      <c r="I29" s="92"/>
      <c r="J29" s="92"/>
      <c r="K29" s="93">
        <f t="shared" si="0"/>
        <v>296.31</v>
      </c>
      <c r="L29" s="95">
        <f t="shared" si="1"/>
        <v>0</v>
      </c>
      <c r="N29" s="86"/>
      <c r="O29" s="86"/>
    </row>
    <row r="30" spans="2:15" s="65" customFormat="1" ht="12.75" x14ac:dyDescent="0.2">
      <c r="B30" s="87"/>
      <c r="C30" s="88" t="s">
        <v>51</v>
      </c>
      <c r="D30" s="89">
        <v>384834.59</v>
      </c>
      <c r="E30" s="90"/>
      <c r="F30" s="91"/>
      <c r="G30" s="92">
        <v>384834.59</v>
      </c>
      <c r="H30" s="92"/>
      <c r="I30" s="92"/>
      <c r="J30" s="92"/>
      <c r="K30" s="93">
        <f t="shared" si="0"/>
        <v>384834.59</v>
      </c>
      <c r="L30" s="95">
        <f t="shared" si="1"/>
        <v>0</v>
      </c>
      <c r="N30" s="86"/>
      <c r="O30" s="86"/>
    </row>
    <row r="31" spans="2:15" s="65" customFormat="1" ht="12.75" x14ac:dyDescent="0.2">
      <c r="B31" s="87"/>
      <c r="C31" s="88" t="s">
        <v>60</v>
      </c>
      <c r="D31" s="89">
        <v>754.9</v>
      </c>
      <c r="E31" s="90"/>
      <c r="F31" s="91"/>
      <c r="G31" s="92"/>
      <c r="H31" s="92">
        <v>754.9</v>
      </c>
      <c r="I31" s="92"/>
      <c r="J31" s="92"/>
      <c r="K31" s="93">
        <f t="shared" si="0"/>
        <v>754.9</v>
      </c>
      <c r="L31" s="95">
        <f t="shared" si="1"/>
        <v>0</v>
      </c>
      <c r="N31" s="86"/>
      <c r="O31" s="86"/>
    </row>
    <row r="32" spans="2:15" s="65" customFormat="1" ht="12.75" x14ac:dyDescent="0.2">
      <c r="B32" s="87"/>
      <c r="C32" s="88" t="s">
        <v>75</v>
      </c>
      <c r="D32" s="89">
        <v>139292.56</v>
      </c>
      <c r="E32" s="90"/>
      <c r="F32" s="91"/>
      <c r="G32" s="92"/>
      <c r="H32" s="92">
        <v>139292.56</v>
      </c>
      <c r="I32" s="92"/>
      <c r="J32" s="92"/>
      <c r="K32" s="93">
        <f t="shared" si="0"/>
        <v>139292.56</v>
      </c>
      <c r="L32" s="95">
        <f t="shared" si="1"/>
        <v>0</v>
      </c>
      <c r="N32" s="86"/>
      <c r="O32" s="86"/>
    </row>
    <row r="33" spans="2:15" s="65" customFormat="1" ht="12.75" x14ac:dyDescent="0.2">
      <c r="B33" s="87"/>
      <c r="C33" s="88" t="s">
        <v>82</v>
      </c>
      <c r="D33" s="89">
        <v>1793866.4000000001</v>
      </c>
      <c r="E33" s="90"/>
      <c r="F33" s="91"/>
      <c r="G33" s="92"/>
      <c r="H33" s="92">
        <v>999244.4</v>
      </c>
      <c r="I33" s="92">
        <v>794622</v>
      </c>
      <c r="J33" s="92"/>
      <c r="K33" s="93">
        <f t="shared" si="0"/>
        <v>1793866.4</v>
      </c>
      <c r="L33" s="95">
        <f t="shared" si="1"/>
        <v>0</v>
      </c>
      <c r="N33" s="86"/>
      <c r="O33" s="86"/>
    </row>
    <row r="34" spans="2:15" s="65" customFormat="1" ht="12.75" x14ac:dyDescent="0.2">
      <c r="B34" s="87"/>
      <c r="C34" s="88" t="s">
        <v>90</v>
      </c>
      <c r="D34" s="89">
        <v>49919.29</v>
      </c>
      <c r="E34" s="90"/>
      <c r="F34" s="91"/>
      <c r="G34" s="92"/>
      <c r="H34" s="92"/>
      <c r="I34" s="92">
        <v>49919.29</v>
      </c>
      <c r="J34" s="92"/>
      <c r="K34" s="93">
        <f t="shared" si="0"/>
        <v>49919.29</v>
      </c>
      <c r="L34" s="95">
        <f t="shared" si="1"/>
        <v>0</v>
      </c>
      <c r="N34" s="86"/>
      <c r="O34" s="86"/>
    </row>
    <row r="35" spans="2:15" s="65" customFormat="1" ht="13.5" thickBot="1" x14ac:dyDescent="0.25">
      <c r="B35" s="87"/>
      <c r="C35" s="97" t="s">
        <v>114</v>
      </c>
      <c r="D35" s="98">
        <v>14542.83</v>
      </c>
      <c r="E35" s="99"/>
      <c r="F35" s="100"/>
      <c r="G35" s="101"/>
      <c r="H35" s="101"/>
      <c r="I35" s="101"/>
      <c r="J35" s="101">
        <v>14542.83</v>
      </c>
      <c r="K35" s="102">
        <f t="shared" si="0"/>
        <v>14542.83</v>
      </c>
      <c r="L35" s="103">
        <f t="shared" si="1"/>
        <v>0</v>
      </c>
      <c r="N35" s="86"/>
      <c r="O35" s="86"/>
    </row>
    <row r="36" spans="2:15" s="65" customFormat="1" ht="13.5" thickBot="1" x14ac:dyDescent="0.25">
      <c r="B36" s="119"/>
      <c r="C36" s="105"/>
      <c r="D36" s="106">
        <f>SUM(D23:D35)</f>
        <v>8758863.3899999987</v>
      </c>
      <c r="E36" s="120">
        <f t="shared" ref="E36:J36" si="3">SUM(E23:E35)</f>
        <v>2111483.16</v>
      </c>
      <c r="F36" s="121">
        <f t="shared" si="3"/>
        <v>1979437.2650000001</v>
      </c>
      <c r="G36" s="121">
        <f t="shared" si="3"/>
        <v>2669566.98</v>
      </c>
      <c r="H36" s="121">
        <f t="shared" si="3"/>
        <v>1139291.8600000001</v>
      </c>
      <c r="I36" s="121">
        <f t="shared" si="3"/>
        <v>844541.29</v>
      </c>
      <c r="J36" s="122">
        <f t="shared" si="3"/>
        <v>14542.83</v>
      </c>
      <c r="K36" s="106">
        <f>SUM(E36:J36)</f>
        <v>8758863.3849999998</v>
      </c>
      <c r="L36" s="110">
        <f>D36-K36</f>
        <v>4.9999989569187164E-3</v>
      </c>
      <c r="N36" s="86"/>
      <c r="O36" s="86"/>
    </row>
    <row r="37" spans="2:15" s="65" customFormat="1" ht="13.5" thickBot="1" x14ac:dyDescent="0.25">
      <c r="B37" s="119"/>
      <c r="C37" s="104"/>
      <c r="D37" s="119"/>
      <c r="E37" s="123"/>
      <c r="F37" s="124"/>
      <c r="G37" s="125"/>
      <c r="H37" s="125"/>
      <c r="I37" s="125"/>
      <c r="J37" s="125"/>
      <c r="K37" s="126"/>
      <c r="L37" s="94"/>
      <c r="N37" s="86"/>
      <c r="O37" s="86"/>
    </row>
    <row r="38" spans="2:15" s="65" customFormat="1" ht="15" customHeight="1" x14ac:dyDescent="0.2">
      <c r="B38" s="127" t="s">
        <v>27</v>
      </c>
      <c r="C38" s="79" t="s">
        <v>9</v>
      </c>
      <c r="D38" s="80">
        <v>293109.52</v>
      </c>
      <c r="E38" s="81"/>
      <c r="F38" s="82">
        <v>293109.52</v>
      </c>
      <c r="G38" s="83"/>
      <c r="H38" s="83"/>
      <c r="I38" s="83"/>
      <c r="J38" s="83"/>
      <c r="K38" s="84">
        <f t="shared" si="0"/>
        <v>293109.52</v>
      </c>
      <c r="L38" s="85">
        <f t="shared" si="1"/>
        <v>0</v>
      </c>
      <c r="N38" s="86"/>
      <c r="O38" s="86"/>
    </row>
    <row r="39" spans="2:15" s="65" customFormat="1" ht="15" customHeight="1" x14ac:dyDescent="0.2">
      <c r="B39" s="128"/>
      <c r="C39" s="88" t="s">
        <v>26</v>
      </c>
      <c r="D39" s="89">
        <v>12782</v>
      </c>
      <c r="E39" s="90"/>
      <c r="F39" s="91">
        <v>12782</v>
      </c>
      <c r="G39" s="92"/>
      <c r="H39" s="92"/>
      <c r="I39" s="92"/>
      <c r="J39" s="92"/>
      <c r="K39" s="93">
        <f t="shared" si="0"/>
        <v>12782</v>
      </c>
      <c r="L39" s="95">
        <f t="shared" si="1"/>
        <v>0</v>
      </c>
      <c r="N39" s="86"/>
      <c r="O39" s="86"/>
    </row>
    <row r="40" spans="2:15" s="65" customFormat="1" ht="25.5" x14ac:dyDescent="0.2">
      <c r="B40" s="128"/>
      <c r="C40" s="96" t="s">
        <v>66</v>
      </c>
      <c r="D40" s="89">
        <v>1071971.27</v>
      </c>
      <c r="E40" s="90"/>
      <c r="F40" s="91"/>
      <c r="G40" s="92"/>
      <c r="H40" s="92">
        <v>1071971.27</v>
      </c>
      <c r="I40" s="92"/>
      <c r="J40" s="92"/>
      <c r="K40" s="93">
        <f t="shared" si="0"/>
        <v>1071971.27</v>
      </c>
      <c r="L40" s="95">
        <f t="shared" si="1"/>
        <v>0</v>
      </c>
      <c r="N40" s="86"/>
      <c r="O40" s="86"/>
    </row>
    <row r="41" spans="2:15" s="65" customFormat="1" ht="25.5" x14ac:dyDescent="0.2">
      <c r="B41" s="128"/>
      <c r="C41" s="96" t="s">
        <v>57</v>
      </c>
      <c r="D41" s="89">
        <v>740715.61</v>
      </c>
      <c r="E41" s="90"/>
      <c r="F41" s="91"/>
      <c r="G41" s="92">
        <v>740715.6100000001</v>
      </c>
      <c r="H41" s="92"/>
      <c r="I41" s="92"/>
      <c r="J41" s="92"/>
      <c r="K41" s="93">
        <f t="shared" si="0"/>
        <v>740715.6100000001</v>
      </c>
      <c r="L41" s="95">
        <f t="shared" si="1"/>
        <v>0</v>
      </c>
      <c r="N41" s="86"/>
      <c r="O41" s="86"/>
    </row>
    <row r="42" spans="2:15" s="65" customFormat="1" ht="12.75" x14ac:dyDescent="0.2">
      <c r="B42" s="128"/>
      <c r="C42" s="88" t="s">
        <v>48</v>
      </c>
      <c r="D42" s="89">
        <v>1130.51</v>
      </c>
      <c r="E42" s="90"/>
      <c r="F42" s="91"/>
      <c r="G42" s="92">
        <v>1130.51</v>
      </c>
      <c r="H42" s="92"/>
      <c r="I42" s="92"/>
      <c r="J42" s="92"/>
      <c r="K42" s="93">
        <f t="shared" si="0"/>
        <v>1130.51</v>
      </c>
      <c r="L42" s="95">
        <f t="shared" si="1"/>
        <v>0</v>
      </c>
      <c r="N42" s="86"/>
      <c r="O42" s="86"/>
    </row>
    <row r="43" spans="2:15" s="65" customFormat="1" ht="12.75" x14ac:dyDescent="0.2">
      <c r="B43" s="128"/>
      <c r="C43" s="88" t="s">
        <v>51</v>
      </c>
      <c r="D43" s="89">
        <v>469609.43000000005</v>
      </c>
      <c r="E43" s="90"/>
      <c r="F43" s="91"/>
      <c r="G43" s="92">
        <v>296483.53999999998</v>
      </c>
      <c r="H43" s="92">
        <v>173125.89</v>
      </c>
      <c r="I43" s="92"/>
      <c r="J43" s="92"/>
      <c r="K43" s="93">
        <f t="shared" si="0"/>
        <v>469609.43</v>
      </c>
      <c r="L43" s="95">
        <f t="shared" si="1"/>
        <v>0</v>
      </c>
      <c r="N43" s="86"/>
      <c r="O43" s="86"/>
    </row>
    <row r="44" spans="2:15" s="65" customFormat="1" ht="12.75" x14ac:dyDescent="0.2">
      <c r="B44" s="128"/>
      <c r="C44" s="88" t="s">
        <v>61</v>
      </c>
      <c r="D44" s="89">
        <v>699177.53</v>
      </c>
      <c r="E44" s="90"/>
      <c r="F44" s="91"/>
      <c r="G44" s="92"/>
      <c r="H44" s="92">
        <v>644799.73</v>
      </c>
      <c r="I44" s="92">
        <v>54377.8</v>
      </c>
      <c r="J44" s="92"/>
      <c r="K44" s="93">
        <f t="shared" si="0"/>
        <v>699177.53</v>
      </c>
      <c r="L44" s="95">
        <f t="shared" si="1"/>
        <v>0</v>
      </c>
      <c r="N44" s="86"/>
      <c r="O44" s="86"/>
    </row>
    <row r="45" spans="2:15" s="65" customFormat="1" ht="25.5" x14ac:dyDescent="0.2">
      <c r="B45" s="128"/>
      <c r="C45" s="96" t="s">
        <v>87</v>
      </c>
      <c r="D45" s="89">
        <v>3703.68</v>
      </c>
      <c r="E45" s="90"/>
      <c r="F45" s="91"/>
      <c r="G45" s="92"/>
      <c r="H45" s="92"/>
      <c r="I45" s="92">
        <v>3703.68</v>
      </c>
      <c r="J45" s="92"/>
      <c r="K45" s="93">
        <f t="shared" si="0"/>
        <v>3703.68</v>
      </c>
      <c r="L45" s="95">
        <f t="shared" si="1"/>
        <v>0</v>
      </c>
      <c r="N45" s="86"/>
      <c r="O45" s="86"/>
    </row>
    <row r="46" spans="2:15" s="65" customFormat="1" ht="25.5" x14ac:dyDescent="0.2">
      <c r="B46" s="128"/>
      <c r="C46" s="96" t="s">
        <v>88</v>
      </c>
      <c r="D46" s="89">
        <v>107296.83</v>
      </c>
      <c r="E46" s="90"/>
      <c r="F46" s="91"/>
      <c r="G46" s="92"/>
      <c r="H46" s="92"/>
      <c r="I46" s="92">
        <v>107296.83</v>
      </c>
      <c r="J46" s="92"/>
      <c r="K46" s="93">
        <f t="shared" si="0"/>
        <v>107296.83</v>
      </c>
      <c r="L46" s="95">
        <f t="shared" si="1"/>
        <v>0</v>
      </c>
      <c r="N46" s="86"/>
      <c r="O46" s="86"/>
    </row>
    <row r="47" spans="2:15" s="65" customFormat="1" ht="12.75" x14ac:dyDescent="0.2">
      <c r="B47" s="128"/>
      <c r="C47" s="96" t="s">
        <v>91</v>
      </c>
      <c r="D47" s="89">
        <v>4244123.04</v>
      </c>
      <c r="E47" s="90"/>
      <c r="F47" s="91"/>
      <c r="G47" s="92"/>
      <c r="H47" s="92"/>
      <c r="I47" s="92">
        <v>949836.45000000007</v>
      </c>
      <c r="J47" s="92">
        <v>542147.54999999993</v>
      </c>
      <c r="K47" s="93">
        <f t="shared" si="0"/>
        <v>1491984</v>
      </c>
      <c r="L47" s="95">
        <f t="shared" si="1"/>
        <v>2752139.04</v>
      </c>
      <c r="N47" s="86"/>
      <c r="O47" s="86"/>
    </row>
    <row r="48" spans="2:15" s="65" customFormat="1" ht="13.5" thickBot="1" x14ac:dyDescent="0.25">
      <c r="B48" s="128"/>
      <c r="C48" s="129" t="s">
        <v>103</v>
      </c>
      <c r="D48" s="98">
        <v>384045.27</v>
      </c>
      <c r="E48" s="99"/>
      <c r="F48" s="100"/>
      <c r="G48" s="101"/>
      <c r="H48" s="101"/>
      <c r="I48" s="101"/>
      <c r="J48" s="101"/>
      <c r="K48" s="102">
        <f t="shared" si="0"/>
        <v>0</v>
      </c>
      <c r="L48" s="103">
        <f t="shared" si="1"/>
        <v>384045.27</v>
      </c>
      <c r="N48" s="86"/>
      <c r="O48" s="86"/>
    </row>
    <row r="49" spans="2:15" s="65" customFormat="1" ht="13.5" thickBot="1" x14ac:dyDescent="0.25">
      <c r="B49" s="119"/>
      <c r="C49" s="105"/>
      <c r="D49" s="106">
        <f>SUM(D38:D48)</f>
        <v>8027664.6899999995</v>
      </c>
      <c r="E49" s="130">
        <f>SUM(E38:E48)</f>
        <v>0</v>
      </c>
      <c r="F49" s="108">
        <f>SUM(F38:F48)</f>
        <v>305891.52</v>
      </c>
      <c r="G49" s="108">
        <f t="shared" ref="G49:I49" si="4">SUM(G38:G48)</f>
        <v>1038329.6600000001</v>
      </c>
      <c r="H49" s="108">
        <f t="shared" si="4"/>
        <v>1889896.8900000001</v>
      </c>
      <c r="I49" s="108">
        <f t="shared" si="4"/>
        <v>1115214.76</v>
      </c>
      <c r="J49" s="131">
        <f>SUM(J38:J48)</f>
        <v>542147.54999999993</v>
      </c>
      <c r="K49" s="106">
        <f>SUM(E49:J49)</f>
        <v>4891480.38</v>
      </c>
      <c r="L49" s="110">
        <f>D49-K49</f>
        <v>3136184.3099999996</v>
      </c>
      <c r="N49" s="86"/>
      <c r="O49" s="86"/>
    </row>
    <row r="50" spans="2:15" s="65" customFormat="1" ht="13.5" thickBot="1" x14ac:dyDescent="0.25">
      <c r="B50" s="119"/>
      <c r="C50" s="104"/>
      <c r="D50" s="119"/>
      <c r="E50" s="123"/>
      <c r="F50" s="124"/>
      <c r="G50" s="125"/>
      <c r="H50" s="125"/>
      <c r="I50" s="125"/>
      <c r="J50" s="125"/>
      <c r="K50" s="126"/>
      <c r="L50" s="94"/>
      <c r="N50" s="86"/>
      <c r="O50" s="86"/>
    </row>
    <row r="51" spans="2:15" s="65" customFormat="1" ht="15" customHeight="1" x14ac:dyDescent="0.2">
      <c r="B51" s="78" t="s">
        <v>24</v>
      </c>
      <c r="C51" s="79" t="s">
        <v>25</v>
      </c>
      <c r="D51" s="80">
        <v>96193.68</v>
      </c>
      <c r="E51" s="81">
        <v>96193.68</v>
      </c>
      <c r="F51" s="82"/>
      <c r="G51" s="83"/>
      <c r="H51" s="83"/>
      <c r="I51" s="83"/>
      <c r="J51" s="83"/>
      <c r="K51" s="84">
        <f t="shared" si="0"/>
        <v>96193.68</v>
      </c>
      <c r="L51" s="85">
        <f t="shared" si="1"/>
        <v>0</v>
      </c>
      <c r="N51" s="86"/>
      <c r="O51" s="86"/>
    </row>
    <row r="52" spans="2:15" s="65" customFormat="1" ht="12.75" x14ac:dyDescent="0.2">
      <c r="B52" s="87"/>
      <c r="C52" s="88" t="s">
        <v>9</v>
      </c>
      <c r="D52" s="89">
        <v>5917533.4900000002</v>
      </c>
      <c r="E52" s="90"/>
      <c r="F52" s="91">
        <v>1931967.8800000004</v>
      </c>
      <c r="G52" s="92">
        <v>2459702.5999999996</v>
      </c>
      <c r="H52" s="92">
        <v>1525863.01</v>
      </c>
      <c r="I52" s="92"/>
      <c r="J52" s="92"/>
      <c r="K52" s="93">
        <f t="shared" si="0"/>
        <v>5917533.4900000002</v>
      </c>
      <c r="L52" s="95">
        <f t="shared" si="1"/>
        <v>0</v>
      </c>
      <c r="N52" s="86"/>
      <c r="O52" s="86"/>
    </row>
    <row r="53" spans="2:15" s="65" customFormat="1" ht="12.75" x14ac:dyDescent="0.2">
      <c r="B53" s="87"/>
      <c r="C53" s="88" t="s">
        <v>14</v>
      </c>
      <c r="D53" s="89">
        <v>1460.8</v>
      </c>
      <c r="E53" s="90"/>
      <c r="F53" s="91">
        <v>1460.8</v>
      </c>
      <c r="G53" s="92"/>
      <c r="H53" s="92"/>
      <c r="I53" s="92"/>
      <c r="J53" s="92"/>
      <c r="K53" s="93">
        <f t="shared" si="0"/>
        <v>1460.8</v>
      </c>
      <c r="L53" s="95">
        <f t="shared" si="1"/>
        <v>0</v>
      </c>
      <c r="N53" s="86"/>
      <c r="O53" s="86"/>
    </row>
    <row r="54" spans="2:15" s="65" customFormat="1" ht="12.75" x14ac:dyDescent="0.2">
      <c r="B54" s="87"/>
      <c r="C54" s="132" t="s">
        <v>65</v>
      </c>
      <c r="D54" s="89">
        <v>730.4</v>
      </c>
      <c r="E54" s="90"/>
      <c r="F54" s="91">
        <v>730.4</v>
      </c>
      <c r="G54" s="92"/>
      <c r="H54" s="92"/>
      <c r="I54" s="92"/>
      <c r="J54" s="92"/>
      <c r="K54" s="93">
        <f t="shared" si="0"/>
        <v>730.4</v>
      </c>
      <c r="L54" s="95">
        <f t="shared" si="1"/>
        <v>0</v>
      </c>
      <c r="N54" s="86"/>
      <c r="O54" s="86"/>
    </row>
    <row r="55" spans="2:15" s="65" customFormat="1" ht="12.75" x14ac:dyDescent="0.2">
      <c r="B55" s="87"/>
      <c r="C55" s="88" t="s">
        <v>22</v>
      </c>
      <c r="D55" s="89">
        <v>123583.67999999999</v>
      </c>
      <c r="E55" s="90"/>
      <c r="F55" s="91">
        <v>123583.67999999999</v>
      </c>
      <c r="G55" s="92"/>
      <c r="H55" s="92"/>
      <c r="I55" s="92"/>
      <c r="J55" s="92"/>
      <c r="K55" s="93">
        <f t="shared" si="0"/>
        <v>123583.67999999999</v>
      </c>
      <c r="L55" s="95">
        <f t="shared" si="1"/>
        <v>0</v>
      </c>
      <c r="N55" s="86"/>
      <c r="O55" s="86"/>
    </row>
    <row r="56" spans="2:15" s="65" customFormat="1" ht="25.5" x14ac:dyDescent="0.2">
      <c r="B56" s="87"/>
      <c r="C56" s="132" t="s">
        <v>39</v>
      </c>
      <c r="D56" s="89">
        <v>770839.61</v>
      </c>
      <c r="E56" s="90"/>
      <c r="F56" s="91"/>
      <c r="G56" s="92"/>
      <c r="H56" s="92">
        <v>770839.61</v>
      </c>
      <c r="I56" s="92"/>
      <c r="J56" s="92"/>
      <c r="K56" s="93">
        <f t="shared" si="0"/>
        <v>770839.61</v>
      </c>
      <c r="L56" s="95">
        <f t="shared" si="1"/>
        <v>0</v>
      </c>
      <c r="N56" s="86"/>
      <c r="O56" s="86"/>
    </row>
    <row r="57" spans="2:15" s="65" customFormat="1" ht="25.5" x14ac:dyDescent="0.2">
      <c r="B57" s="87"/>
      <c r="C57" s="96" t="s">
        <v>54</v>
      </c>
      <c r="D57" s="89">
        <v>1895767.75</v>
      </c>
      <c r="E57" s="90"/>
      <c r="F57" s="91"/>
      <c r="G57" s="92"/>
      <c r="H57" s="92">
        <v>892117.88</v>
      </c>
      <c r="I57" s="92">
        <v>1003649.87</v>
      </c>
      <c r="J57" s="92"/>
      <c r="K57" s="93">
        <f t="shared" si="0"/>
        <v>1895767.75</v>
      </c>
      <c r="L57" s="95">
        <f t="shared" si="1"/>
        <v>0</v>
      </c>
      <c r="N57" s="86"/>
      <c r="O57" s="86"/>
    </row>
    <row r="58" spans="2:15" s="65" customFormat="1" ht="25.5" x14ac:dyDescent="0.2">
      <c r="B58" s="87"/>
      <c r="C58" s="96" t="s">
        <v>83</v>
      </c>
      <c r="D58" s="89">
        <v>324421.26000000007</v>
      </c>
      <c r="E58" s="90"/>
      <c r="F58" s="91"/>
      <c r="G58" s="92"/>
      <c r="H58" s="92"/>
      <c r="I58" s="92">
        <v>324421.26</v>
      </c>
      <c r="J58" s="92"/>
      <c r="K58" s="93">
        <f t="shared" si="0"/>
        <v>324421.26</v>
      </c>
      <c r="L58" s="95">
        <f t="shared" si="1"/>
        <v>0</v>
      </c>
      <c r="N58" s="86"/>
      <c r="O58" s="86"/>
    </row>
    <row r="59" spans="2:15" s="65" customFormat="1" ht="12.75" x14ac:dyDescent="0.2">
      <c r="B59" s="87"/>
      <c r="C59" s="88" t="s">
        <v>84</v>
      </c>
      <c r="D59" s="89">
        <v>1007541.4200000002</v>
      </c>
      <c r="E59" s="90"/>
      <c r="F59" s="91"/>
      <c r="G59" s="92"/>
      <c r="H59" s="92"/>
      <c r="I59" s="92">
        <v>1007541.4199999999</v>
      </c>
      <c r="J59" s="92"/>
      <c r="K59" s="93">
        <f t="shared" si="0"/>
        <v>1007541.4199999999</v>
      </c>
      <c r="L59" s="95">
        <f t="shared" si="1"/>
        <v>0</v>
      </c>
      <c r="N59" s="86"/>
      <c r="O59" s="86"/>
    </row>
    <row r="60" spans="2:15" s="65" customFormat="1" ht="12.75" x14ac:dyDescent="0.2">
      <c r="B60" s="87"/>
      <c r="C60" s="88" t="s">
        <v>77</v>
      </c>
      <c r="D60" s="89">
        <v>42245</v>
      </c>
      <c r="E60" s="90"/>
      <c r="F60" s="91"/>
      <c r="G60" s="92"/>
      <c r="H60" s="92">
        <v>42245</v>
      </c>
      <c r="I60" s="92">
        <v>0</v>
      </c>
      <c r="J60" s="92"/>
      <c r="K60" s="93">
        <f t="shared" si="0"/>
        <v>42245</v>
      </c>
      <c r="L60" s="95">
        <f t="shared" si="1"/>
        <v>0</v>
      </c>
      <c r="N60" s="86"/>
      <c r="O60" s="86"/>
    </row>
    <row r="61" spans="2:15" s="65" customFormat="1" ht="12.75" x14ac:dyDescent="0.2">
      <c r="B61" s="87"/>
      <c r="C61" s="88" t="s">
        <v>86</v>
      </c>
      <c r="D61" s="89">
        <v>688559.33</v>
      </c>
      <c r="E61" s="90"/>
      <c r="F61" s="91"/>
      <c r="G61" s="92"/>
      <c r="H61" s="92"/>
      <c r="I61" s="92">
        <v>688559.33000000007</v>
      </c>
      <c r="J61" s="92"/>
      <c r="K61" s="93">
        <f t="shared" si="0"/>
        <v>688559.33000000007</v>
      </c>
      <c r="L61" s="95">
        <f t="shared" si="1"/>
        <v>0</v>
      </c>
      <c r="N61" s="86"/>
      <c r="O61" s="86"/>
    </row>
    <row r="62" spans="2:15" s="65" customFormat="1" ht="12.75" x14ac:dyDescent="0.2">
      <c r="B62" s="87"/>
      <c r="C62" s="88" t="s">
        <v>92</v>
      </c>
      <c r="D62" s="89">
        <v>1695274.48</v>
      </c>
      <c r="E62" s="90"/>
      <c r="F62" s="91"/>
      <c r="G62" s="92"/>
      <c r="H62" s="92"/>
      <c r="I62" s="92">
        <v>287756.96999999997</v>
      </c>
      <c r="J62" s="92">
        <v>1407023.8800000001</v>
      </c>
      <c r="K62" s="93">
        <f t="shared" si="0"/>
        <v>1694780.85</v>
      </c>
      <c r="L62" s="95">
        <f t="shared" si="1"/>
        <v>493.62999999988824</v>
      </c>
      <c r="N62" s="86"/>
      <c r="O62" s="86"/>
    </row>
    <row r="63" spans="2:15" s="65" customFormat="1" ht="13.5" thickBot="1" x14ac:dyDescent="0.25">
      <c r="B63" s="87"/>
      <c r="C63" s="97" t="s">
        <v>104</v>
      </c>
      <c r="D63" s="98">
        <v>5110041.1899999995</v>
      </c>
      <c r="E63" s="99"/>
      <c r="F63" s="100"/>
      <c r="G63" s="101"/>
      <c r="H63" s="101"/>
      <c r="I63" s="101"/>
      <c r="J63" s="101"/>
      <c r="K63" s="102">
        <f t="shared" si="0"/>
        <v>0</v>
      </c>
      <c r="L63" s="103">
        <f t="shared" si="1"/>
        <v>5110041.1899999995</v>
      </c>
      <c r="N63" s="86"/>
      <c r="O63" s="86"/>
    </row>
    <row r="64" spans="2:15" s="65" customFormat="1" ht="13.5" thickBot="1" x14ac:dyDescent="0.25">
      <c r="B64" s="119"/>
      <c r="C64" s="105"/>
      <c r="D64" s="106">
        <f>SUM(D51:D63)</f>
        <v>17674192.09</v>
      </c>
      <c r="E64" s="120">
        <f t="shared" ref="E64" si="5">SUM(E51:E63)</f>
        <v>96193.68</v>
      </c>
      <c r="F64" s="121">
        <f t="shared" ref="F64" si="6">SUM(F51:F63)</f>
        <v>2057742.7600000002</v>
      </c>
      <c r="G64" s="121">
        <f t="shared" ref="G64" si="7">SUM(G51:G63)</f>
        <v>2459702.5999999996</v>
      </c>
      <c r="H64" s="121">
        <f t="shared" ref="H64" si="8">SUM(H51:H63)</f>
        <v>3231065.5</v>
      </c>
      <c r="I64" s="121">
        <f t="shared" ref="I64" si="9">SUM(I51:I63)</f>
        <v>3311928.8499999996</v>
      </c>
      <c r="J64" s="122">
        <f t="shared" ref="J64" si="10">SUM(J51:J63)</f>
        <v>1407023.8800000001</v>
      </c>
      <c r="K64" s="106">
        <f>SUM(E64:J64)</f>
        <v>12563657.270000001</v>
      </c>
      <c r="L64" s="110">
        <f>D64-K64</f>
        <v>5110534.8199999984</v>
      </c>
      <c r="N64" s="86"/>
      <c r="O64" s="86"/>
    </row>
    <row r="65" spans="2:15" s="65" customFormat="1" ht="12.75" x14ac:dyDescent="0.2">
      <c r="B65" s="133"/>
      <c r="C65" s="133"/>
      <c r="D65" s="133"/>
      <c r="E65" s="134"/>
      <c r="F65" s="135"/>
      <c r="G65" s="136"/>
      <c r="H65" s="136"/>
      <c r="I65" s="136"/>
      <c r="J65" s="136"/>
      <c r="K65" s="137"/>
      <c r="L65" s="137"/>
      <c r="N65" s="86"/>
      <c r="O65" s="86"/>
    </row>
    <row r="66" spans="2:15" s="67" customFormat="1" ht="12.75" x14ac:dyDescent="0.2">
      <c r="E66" s="68"/>
      <c r="F66" s="124"/>
      <c r="G66" s="125"/>
      <c r="H66" s="125"/>
      <c r="I66" s="125"/>
      <c r="J66" s="125"/>
      <c r="K66" s="138"/>
      <c r="L66" s="138"/>
      <c r="N66" s="138"/>
      <c r="O66" s="138"/>
    </row>
    <row r="67" spans="2:15" s="67" customFormat="1" ht="12.75" x14ac:dyDescent="0.2">
      <c r="E67" s="68"/>
      <c r="F67" s="124"/>
      <c r="G67" s="125"/>
      <c r="H67" s="125"/>
      <c r="I67" s="125"/>
      <c r="J67" s="125"/>
      <c r="K67" s="138"/>
      <c r="L67" s="138"/>
      <c r="N67" s="138"/>
      <c r="O67" s="138"/>
    </row>
    <row r="68" spans="2:15" s="67" customFormat="1" ht="12.75" x14ac:dyDescent="0.2">
      <c r="E68" s="68"/>
      <c r="F68" s="124"/>
      <c r="G68" s="125"/>
      <c r="H68" s="125"/>
      <c r="I68" s="125"/>
      <c r="J68" s="125"/>
      <c r="K68" s="138"/>
      <c r="L68" s="138"/>
      <c r="N68" s="138"/>
      <c r="O68" s="138"/>
    </row>
    <row r="69" spans="2:15" s="65" customFormat="1" ht="12.75" x14ac:dyDescent="0.2">
      <c r="C69" s="66" t="s">
        <v>120</v>
      </c>
      <c r="D69" s="66"/>
      <c r="E69" s="66"/>
      <c r="F69" s="66"/>
      <c r="G69" s="66"/>
      <c r="H69" s="66"/>
      <c r="I69" s="66"/>
      <c r="J69" s="66"/>
      <c r="K69" s="66"/>
    </row>
    <row r="70" spans="2:15" s="67" customFormat="1" ht="9.75" customHeight="1" x14ac:dyDescent="0.2">
      <c r="E70" s="68"/>
      <c r="F70" s="68"/>
    </row>
    <row r="71" spans="2:15" s="65" customFormat="1" ht="15.75" customHeight="1" thickBot="1" x14ac:dyDescent="0.25">
      <c r="E71" s="69"/>
      <c r="F71" s="69"/>
      <c r="G71" s="69"/>
      <c r="H71" s="69"/>
      <c r="I71" s="70"/>
      <c r="J71" s="70"/>
    </row>
    <row r="72" spans="2:15" s="77" customFormat="1" ht="26.25" thickBot="1" x14ac:dyDescent="0.3">
      <c r="B72" s="71" t="s">
        <v>38</v>
      </c>
      <c r="C72" s="71" t="s">
        <v>37</v>
      </c>
      <c r="D72" s="71" t="s">
        <v>36</v>
      </c>
      <c r="E72" s="72">
        <v>2016</v>
      </c>
      <c r="F72" s="72">
        <v>2017</v>
      </c>
      <c r="G72" s="73">
        <v>2018</v>
      </c>
      <c r="H72" s="74">
        <v>2019</v>
      </c>
      <c r="I72" s="75">
        <v>2020</v>
      </c>
      <c r="J72" s="75">
        <v>2021</v>
      </c>
      <c r="K72" s="76" t="s">
        <v>35</v>
      </c>
      <c r="L72" s="76" t="s">
        <v>34</v>
      </c>
    </row>
    <row r="73" spans="2:15" s="65" customFormat="1" ht="12.75" x14ac:dyDescent="0.2">
      <c r="B73" s="87" t="s">
        <v>23</v>
      </c>
      <c r="C73" s="139" t="s">
        <v>9</v>
      </c>
      <c r="D73" s="140">
        <v>253013.41</v>
      </c>
      <c r="E73" s="141">
        <v>253013.41</v>
      </c>
      <c r="F73" s="142"/>
      <c r="G73" s="143"/>
      <c r="H73" s="143"/>
      <c r="I73" s="143"/>
      <c r="J73" s="143"/>
      <c r="K73" s="126">
        <f t="shared" si="0"/>
        <v>253013.41</v>
      </c>
      <c r="L73" s="94">
        <f t="shared" si="1"/>
        <v>0</v>
      </c>
      <c r="N73" s="86"/>
      <c r="O73" s="86"/>
    </row>
    <row r="74" spans="2:15" s="65" customFormat="1" ht="12.75" x14ac:dyDescent="0.2">
      <c r="B74" s="87"/>
      <c r="C74" s="88" t="s">
        <v>22</v>
      </c>
      <c r="D74" s="89">
        <v>730.4</v>
      </c>
      <c r="E74" s="90"/>
      <c r="F74" s="91">
        <v>730.4</v>
      </c>
      <c r="G74" s="92"/>
      <c r="H74" s="92"/>
      <c r="I74" s="92"/>
      <c r="J74" s="92"/>
      <c r="K74" s="93">
        <f t="shared" si="0"/>
        <v>730.4</v>
      </c>
      <c r="L74" s="95">
        <f t="shared" si="1"/>
        <v>0</v>
      </c>
      <c r="N74" s="86"/>
      <c r="O74" s="86"/>
    </row>
    <row r="75" spans="2:15" s="65" customFormat="1" ht="12.75" x14ac:dyDescent="0.2">
      <c r="B75" s="87"/>
      <c r="C75" s="88" t="s">
        <v>21</v>
      </c>
      <c r="D75" s="89">
        <v>13847.2</v>
      </c>
      <c r="E75" s="90"/>
      <c r="F75" s="91">
        <v>13847.2</v>
      </c>
      <c r="G75" s="92"/>
      <c r="H75" s="92"/>
      <c r="I75" s="92"/>
      <c r="J75" s="92"/>
      <c r="K75" s="93">
        <f t="shared" si="0"/>
        <v>13847.2</v>
      </c>
      <c r="L75" s="95">
        <f t="shared" si="1"/>
        <v>0</v>
      </c>
      <c r="N75" s="86"/>
      <c r="O75" s="86"/>
    </row>
    <row r="76" spans="2:15" s="65" customFormat="1" ht="12.75" x14ac:dyDescent="0.2">
      <c r="B76" s="87"/>
      <c r="C76" s="88" t="s">
        <v>44</v>
      </c>
      <c r="D76" s="89">
        <v>513858.09</v>
      </c>
      <c r="E76" s="90"/>
      <c r="F76" s="91"/>
      <c r="G76" s="92">
        <v>513858.08999999997</v>
      </c>
      <c r="H76" s="92"/>
      <c r="I76" s="92"/>
      <c r="J76" s="92"/>
      <c r="K76" s="93">
        <f t="shared" si="0"/>
        <v>513858.08999999997</v>
      </c>
      <c r="L76" s="95">
        <f t="shared" si="1"/>
        <v>0</v>
      </c>
      <c r="N76" s="86"/>
      <c r="O76" s="86"/>
    </row>
    <row r="77" spans="2:15" s="65" customFormat="1" ht="12.75" x14ac:dyDescent="0.2">
      <c r="B77" s="87"/>
      <c r="C77" s="88" t="s">
        <v>51</v>
      </c>
      <c r="D77" s="89">
        <v>17527.61</v>
      </c>
      <c r="E77" s="90"/>
      <c r="F77" s="91"/>
      <c r="G77" s="92">
        <v>17527.61</v>
      </c>
      <c r="H77" s="92"/>
      <c r="I77" s="92"/>
      <c r="J77" s="92"/>
      <c r="K77" s="93">
        <f t="shared" ref="K77:K152" si="11">SUM(E77:J77)</f>
        <v>17527.61</v>
      </c>
      <c r="L77" s="95">
        <f t="shared" ref="L77:L152" si="12">D77-K77</f>
        <v>0</v>
      </c>
      <c r="N77" s="86"/>
      <c r="O77" s="86"/>
    </row>
    <row r="78" spans="2:15" s="65" customFormat="1" ht="12.75" x14ac:dyDescent="0.2">
      <c r="B78" s="87"/>
      <c r="C78" s="88" t="s">
        <v>62</v>
      </c>
      <c r="D78" s="89">
        <v>475064.94999999995</v>
      </c>
      <c r="E78" s="90"/>
      <c r="F78" s="91"/>
      <c r="G78" s="92"/>
      <c r="H78" s="92">
        <v>475064.95</v>
      </c>
      <c r="I78" s="92"/>
      <c r="J78" s="92"/>
      <c r="K78" s="93">
        <f t="shared" si="11"/>
        <v>475064.95</v>
      </c>
      <c r="L78" s="95">
        <f t="shared" si="12"/>
        <v>0</v>
      </c>
      <c r="N78" s="86"/>
      <c r="O78" s="86"/>
    </row>
    <row r="79" spans="2:15" s="65" customFormat="1" ht="12.75" x14ac:dyDescent="0.2">
      <c r="B79" s="87"/>
      <c r="C79" s="88" t="s">
        <v>82</v>
      </c>
      <c r="D79" s="89">
        <v>710583.98</v>
      </c>
      <c r="E79" s="90"/>
      <c r="F79" s="91"/>
      <c r="G79" s="92"/>
      <c r="H79" s="92">
        <v>710583.98</v>
      </c>
      <c r="I79" s="92"/>
      <c r="J79" s="92"/>
      <c r="K79" s="93">
        <f t="shared" si="11"/>
        <v>710583.98</v>
      </c>
      <c r="L79" s="95">
        <f t="shared" si="12"/>
        <v>0</v>
      </c>
      <c r="N79" s="86"/>
      <c r="O79" s="86"/>
    </row>
    <row r="80" spans="2:15" s="65" customFormat="1" ht="12.75" x14ac:dyDescent="0.2">
      <c r="B80" s="87"/>
      <c r="C80" s="88" t="s">
        <v>93</v>
      </c>
      <c r="D80" s="89">
        <v>1490783.13</v>
      </c>
      <c r="E80" s="90"/>
      <c r="F80" s="91"/>
      <c r="G80" s="92"/>
      <c r="H80" s="92"/>
      <c r="I80" s="92">
        <v>1490783.13</v>
      </c>
      <c r="J80" s="92"/>
      <c r="K80" s="93">
        <f t="shared" si="11"/>
        <v>1490783.13</v>
      </c>
      <c r="L80" s="95">
        <f t="shared" si="12"/>
        <v>0</v>
      </c>
      <c r="N80" s="86"/>
      <c r="O80" s="86"/>
    </row>
    <row r="81" spans="2:15" s="65" customFormat="1" ht="12.75" x14ac:dyDescent="0.2">
      <c r="B81" s="87"/>
      <c r="C81" s="88" t="s">
        <v>105</v>
      </c>
      <c r="D81" s="89">
        <v>417337.19</v>
      </c>
      <c r="E81" s="90"/>
      <c r="F81" s="91"/>
      <c r="G81" s="92"/>
      <c r="H81" s="92"/>
      <c r="I81" s="92"/>
      <c r="J81" s="92">
        <v>417337.19</v>
      </c>
      <c r="K81" s="93">
        <f t="shared" si="11"/>
        <v>417337.19</v>
      </c>
      <c r="L81" s="95">
        <f t="shared" si="12"/>
        <v>0</v>
      </c>
      <c r="N81" s="86"/>
      <c r="O81" s="86"/>
    </row>
    <row r="82" spans="2:15" s="65" customFormat="1" ht="13.5" thickBot="1" x14ac:dyDescent="0.25">
      <c r="B82" s="87"/>
      <c r="C82" s="144" t="s">
        <v>109</v>
      </c>
      <c r="D82" s="98">
        <v>806.6</v>
      </c>
      <c r="E82" s="99"/>
      <c r="F82" s="100"/>
      <c r="G82" s="101"/>
      <c r="H82" s="101"/>
      <c r="I82" s="101"/>
      <c r="J82" s="101">
        <v>806.6</v>
      </c>
      <c r="K82" s="102">
        <f t="shared" si="11"/>
        <v>806.6</v>
      </c>
      <c r="L82" s="103">
        <f t="shared" si="12"/>
        <v>0</v>
      </c>
      <c r="N82" s="86"/>
      <c r="O82" s="86"/>
    </row>
    <row r="83" spans="2:15" s="65" customFormat="1" ht="13.5" thickBot="1" x14ac:dyDescent="0.25">
      <c r="B83" s="119"/>
      <c r="C83" s="145"/>
      <c r="D83" s="146">
        <f>SUM(D73:D82)</f>
        <v>3893552.56</v>
      </c>
      <c r="E83" s="120">
        <f t="shared" ref="E83:J83" si="13">SUM(E73:E82)</f>
        <v>253013.41</v>
      </c>
      <c r="F83" s="121">
        <f t="shared" si="13"/>
        <v>14577.6</v>
      </c>
      <c r="G83" s="121">
        <f t="shared" si="13"/>
        <v>531385.69999999995</v>
      </c>
      <c r="H83" s="121">
        <f t="shared" si="13"/>
        <v>1185648.93</v>
      </c>
      <c r="I83" s="121">
        <f t="shared" si="13"/>
        <v>1490783.13</v>
      </c>
      <c r="J83" s="122">
        <f t="shared" si="13"/>
        <v>418143.79</v>
      </c>
      <c r="K83" s="106">
        <f>SUM(E83:J83)</f>
        <v>3893552.5599999996</v>
      </c>
      <c r="L83" s="110">
        <f>D83-K83</f>
        <v>0</v>
      </c>
      <c r="N83" s="86"/>
      <c r="O83" s="86"/>
    </row>
    <row r="84" spans="2:15" s="65" customFormat="1" ht="13.5" thickBot="1" x14ac:dyDescent="0.25">
      <c r="B84" s="119"/>
      <c r="C84" s="104"/>
      <c r="D84" s="119"/>
      <c r="E84" s="123"/>
      <c r="F84" s="124"/>
      <c r="G84" s="125"/>
      <c r="H84" s="125"/>
      <c r="I84" s="125"/>
      <c r="J84" s="125"/>
      <c r="K84" s="126"/>
      <c r="L84" s="94"/>
      <c r="N84" s="86"/>
      <c r="O84" s="86"/>
    </row>
    <row r="85" spans="2:15" s="65" customFormat="1" ht="12.75" x14ac:dyDescent="0.2">
      <c r="B85" s="147" t="s">
        <v>20</v>
      </c>
      <c r="C85" s="79" t="s">
        <v>9</v>
      </c>
      <c r="D85" s="80">
        <v>60622.399999999994</v>
      </c>
      <c r="E85" s="81">
        <v>60622.400000000001</v>
      </c>
      <c r="F85" s="82"/>
      <c r="G85" s="83"/>
      <c r="H85" s="83"/>
      <c r="I85" s="83"/>
      <c r="J85" s="83"/>
      <c r="K85" s="84">
        <f t="shared" si="11"/>
        <v>60622.400000000001</v>
      </c>
      <c r="L85" s="85">
        <f t="shared" si="12"/>
        <v>0</v>
      </c>
      <c r="N85" s="86"/>
      <c r="O85" s="86"/>
    </row>
    <row r="86" spans="2:15" s="65" customFormat="1" ht="12.75" x14ac:dyDescent="0.2">
      <c r="B86" s="148"/>
      <c r="C86" s="149" t="s">
        <v>19</v>
      </c>
      <c r="D86" s="89">
        <v>5112.8</v>
      </c>
      <c r="E86" s="90"/>
      <c r="F86" s="91">
        <v>5112.8</v>
      </c>
      <c r="G86" s="92"/>
      <c r="H86" s="92"/>
      <c r="I86" s="92"/>
      <c r="J86" s="92"/>
      <c r="K86" s="93">
        <f t="shared" si="11"/>
        <v>5112.8</v>
      </c>
      <c r="L86" s="150">
        <v>2</v>
      </c>
      <c r="N86" s="86"/>
      <c r="O86" s="86"/>
    </row>
    <row r="87" spans="2:15" s="65" customFormat="1" ht="12.75" x14ac:dyDescent="0.2">
      <c r="B87" s="148"/>
      <c r="C87" s="88" t="s">
        <v>41</v>
      </c>
      <c r="D87" s="89">
        <v>349896.14999999997</v>
      </c>
      <c r="E87" s="90"/>
      <c r="F87" s="91"/>
      <c r="G87" s="92">
        <v>349896.15</v>
      </c>
      <c r="H87" s="92"/>
      <c r="I87" s="92"/>
      <c r="J87" s="92"/>
      <c r="K87" s="93">
        <f t="shared" si="11"/>
        <v>349896.15</v>
      </c>
      <c r="L87" s="151">
        <v>1</v>
      </c>
      <c r="N87" s="86"/>
      <c r="O87" s="86"/>
    </row>
    <row r="88" spans="2:15" s="65" customFormat="1" ht="12.75" x14ac:dyDescent="0.2">
      <c r="B88" s="148"/>
      <c r="C88" s="88" t="s">
        <v>51</v>
      </c>
      <c r="D88" s="89">
        <v>155154.99999999997</v>
      </c>
      <c r="E88" s="90"/>
      <c r="F88" s="91"/>
      <c r="G88" s="92">
        <v>155155</v>
      </c>
      <c r="H88" s="92"/>
      <c r="I88" s="92"/>
      <c r="J88" s="92"/>
      <c r="K88" s="93">
        <f t="shared" si="11"/>
        <v>155155</v>
      </c>
      <c r="L88" s="152">
        <v>5</v>
      </c>
      <c r="N88" s="86"/>
      <c r="O88" s="86"/>
    </row>
    <row r="89" spans="2:15" s="65" customFormat="1" ht="12.75" x14ac:dyDescent="0.2">
      <c r="B89" s="148"/>
      <c r="C89" s="88" t="s">
        <v>78</v>
      </c>
      <c r="D89" s="89">
        <v>34000.019999999997</v>
      </c>
      <c r="E89" s="90"/>
      <c r="F89" s="91"/>
      <c r="G89" s="92"/>
      <c r="H89" s="92">
        <v>34000.019999999997</v>
      </c>
      <c r="I89" s="92"/>
      <c r="J89" s="92"/>
      <c r="K89" s="93">
        <f t="shared" si="11"/>
        <v>34000.019999999997</v>
      </c>
      <c r="L89" s="95">
        <f t="shared" si="12"/>
        <v>0</v>
      </c>
      <c r="N89" s="86"/>
      <c r="O89" s="86"/>
    </row>
    <row r="90" spans="2:15" s="65" customFormat="1" ht="12.75" x14ac:dyDescent="0.2">
      <c r="B90" s="148"/>
      <c r="C90" s="88" t="s">
        <v>85</v>
      </c>
      <c r="D90" s="89">
        <v>57803.43</v>
      </c>
      <c r="E90" s="90"/>
      <c r="F90" s="91"/>
      <c r="G90" s="92"/>
      <c r="H90" s="92"/>
      <c r="I90" s="92">
        <v>57803.43</v>
      </c>
      <c r="J90" s="92"/>
      <c r="K90" s="93">
        <f t="shared" si="11"/>
        <v>57803.43</v>
      </c>
      <c r="L90" s="95">
        <f t="shared" si="12"/>
        <v>0</v>
      </c>
      <c r="N90" s="86"/>
      <c r="O90" s="86"/>
    </row>
    <row r="91" spans="2:15" s="65" customFormat="1" ht="12.75" x14ac:dyDescent="0.2">
      <c r="B91" s="148"/>
      <c r="C91" s="88" t="s">
        <v>82</v>
      </c>
      <c r="D91" s="89">
        <v>1174579.83</v>
      </c>
      <c r="E91" s="90"/>
      <c r="F91" s="91"/>
      <c r="G91" s="92"/>
      <c r="H91" s="92">
        <v>406711.44999999995</v>
      </c>
      <c r="I91" s="92">
        <v>767868.38</v>
      </c>
      <c r="J91" s="92"/>
      <c r="K91" s="93">
        <f t="shared" si="11"/>
        <v>1174579.83</v>
      </c>
      <c r="L91" s="95">
        <f t="shared" si="12"/>
        <v>0</v>
      </c>
      <c r="N91" s="86"/>
      <c r="O91" s="86"/>
    </row>
    <row r="92" spans="2:15" s="65" customFormat="1" ht="12.75" x14ac:dyDescent="0.2">
      <c r="B92" s="148"/>
      <c r="C92" s="88" t="s">
        <v>94</v>
      </c>
      <c r="D92" s="89">
        <v>167513.87</v>
      </c>
      <c r="E92" s="90"/>
      <c r="F92" s="91"/>
      <c r="G92" s="92"/>
      <c r="H92" s="92"/>
      <c r="I92" s="92">
        <v>167513.87</v>
      </c>
      <c r="J92" s="92"/>
      <c r="K92" s="93">
        <f t="shared" si="11"/>
        <v>167513.87</v>
      </c>
      <c r="L92" s="95">
        <f t="shared" si="12"/>
        <v>0</v>
      </c>
      <c r="N92" s="86"/>
      <c r="O92" s="86"/>
    </row>
    <row r="93" spans="2:15" s="65" customFormat="1" ht="13.5" thickBot="1" x14ac:dyDescent="0.25">
      <c r="B93" s="148"/>
      <c r="C93" s="144" t="s">
        <v>106</v>
      </c>
      <c r="D93" s="98">
        <v>88654.399999999994</v>
      </c>
      <c r="E93" s="99"/>
      <c r="F93" s="100"/>
      <c r="G93" s="101"/>
      <c r="H93" s="101"/>
      <c r="I93" s="101"/>
      <c r="J93" s="101">
        <v>88654.399999999994</v>
      </c>
      <c r="K93" s="102">
        <f t="shared" si="11"/>
        <v>88654.399999999994</v>
      </c>
      <c r="L93" s="103">
        <f t="shared" si="12"/>
        <v>0</v>
      </c>
      <c r="N93" s="86"/>
      <c r="O93" s="86"/>
    </row>
    <row r="94" spans="2:15" s="65" customFormat="1" ht="13.5" thickBot="1" x14ac:dyDescent="0.25">
      <c r="B94" s="153"/>
      <c r="C94" s="145"/>
      <c r="D94" s="146">
        <f>SUM(D85:D93)</f>
        <v>2093337.9</v>
      </c>
      <c r="E94" s="120">
        <f t="shared" ref="E94:J94" si="14">SUM(E85:E93)</f>
        <v>60622.400000000001</v>
      </c>
      <c r="F94" s="121">
        <f t="shared" si="14"/>
        <v>5112.8</v>
      </c>
      <c r="G94" s="121">
        <f t="shared" si="14"/>
        <v>505051.15</v>
      </c>
      <c r="H94" s="121">
        <f t="shared" si="14"/>
        <v>440711.47</v>
      </c>
      <c r="I94" s="121">
        <f t="shared" si="14"/>
        <v>993185.68</v>
      </c>
      <c r="J94" s="122">
        <f t="shared" si="14"/>
        <v>88654.399999999994</v>
      </c>
      <c r="K94" s="106">
        <f>SUM(E94:J94)</f>
        <v>2093337.9</v>
      </c>
      <c r="L94" s="110">
        <f>D94-K94</f>
        <v>0</v>
      </c>
      <c r="N94" s="86"/>
      <c r="O94" s="86"/>
    </row>
    <row r="95" spans="2:15" s="65" customFormat="1" ht="13.5" thickBot="1" x14ac:dyDescent="0.25">
      <c r="B95" s="71"/>
      <c r="C95" s="154"/>
      <c r="D95" s="155"/>
      <c r="E95" s="156"/>
      <c r="F95" s="124"/>
      <c r="G95" s="125"/>
      <c r="H95" s="125"/>
      <c r="I95" s="125"/>
      <c r="J95" s="125"/>
      <c r="K95" s="126"/>
      <c r="L95" s="94"/>
      <c r="N95" s="86"/>
      <c r="O95" s="86"/>
    </row>
    <row r="96" spans="2:15" s="65" customFormat="1" ht="15.75" customHeight="1" thickBot="1" x14ac:dyDescent="0.25">
      <c r="B96" s="78" t="s">
        <v>18</v>
      </c>
      <c r="C96" s="79" t="s">
        <v>9</v>
      </c>
      <c r="D96" s="80">
        <v>496596.21</v>
      </c>
      <c r="E96" s="81"/>
      <c r="F96" s="82">
        <v>496596.21</v>
      </c>
      <c r="G96" s="83"/>
      <c r="H96" s="83"/>
      <c r="I96" s="83"/>
      <c r="J96" s="83"/>
      <c r="K96" s="84">
        <f t="shared" si="11"/>
        <v>496596.21</v>
      </c>
      <c r="L96" s="85">
        <f t="shared" si="12"/>
        <v>0</v>
      </c>
      <c r="N96" s="86"/>
      <c r="O96" s="86"/>
    </row>
    <row r="97" spans="2:15" s="65" customFormat="1" ht="13.5" thickBot="1" x14ac:dyDescent="0.25">
      <c r="B97" s="87"/>
      <c r="C97" s="88" t="s">
        <v>17</v>
      </c>
      <c r="D97" s="89">
        <v>190608.37</v>
      </c>
      <c r="E97" s="141"/>
      <c r="F97" s="142">
        <v>190608.37</v>
      </c>
      <c r="G97" s="143"/>
      <c r="H97" s="143"/>
      <c r="I97" s="143"/>
      <c r="J97" s="143"/>
      <c r="K97" s="84">
        <f t="shared" si="11"/>
        <v>190608.37</v>
      </c>
      <c r="L97" s="85">
        <f t="shared" si="12"/>
        <v>0</v>
      </c>
      <c r="N97" s="86"/>
      <c r="O97" s="86"/>
    </row>
    <row r="98" spans="2:15" s="65" customFormat="1" ht="13.5" thickBot="1" x14ac:dyDescent="0.25">
      <c r="B98" s="87"/>
      <c r="C98" s="88" t="s">
        <v>50</v>
      </c>
      <c r="D98" s="89">
        <v>348153.21</v>
      </c>
      <c r="E98" s="141"/>
      <c r="F98" s="142"/>
      <c r="G98" s="143">
        <v>348153.21</v>
      </c>
      <c r="H98" s="143"/>
      <c r="I98" s="143"/>
      <c r="J98" s="143"/>
      <c r="K98" s="84">
        <f t="shared" si="11"/>
        <v>348153.21</v>
      </c>
      <c r="L98" s="85">
        <f t="shared" si="12"/>
        <v>0</v>
      </c>
      <c r="N98" s="86"/>
      <c r="O98" s="86"/>
    </row>
    <row r="99" spans="2:15" s="65" customFormat="1" ht="13.5" thickBot="1" x14ac:dyDescent="0.25">
      <c r="B99" s="87"/>
      <c r="C99" s="88" t="s">
        <v>51</v>
      </c>
      <c r="D99" s="89">
        <v>129766</v>
      </c>
      <c r="E99" s="141"/>
      <c r="F99" s="142"/>
      <c r="G99" s="143">
        <v>129766</v>
      </c>
      <c r="H99" s="143"/>
      <c r="I99" s="143"/>
      <c r="J99" s="143"/>
      <c r="K99" s="84">
        <f t="shared" si="11"/>
        <v>129766</v>
      </c>
      <c r="L99" s="85">
        <f t="shared" si="12"/>
        <v>0</v>
      </c>
      <c r="N99" s="86"/>
      <c r="O99" s="86"/>
    </row>
    <row r="100" spans="2:15" s="65" customFormat="1" ht="13.5" thickBot="1" x14ac:dyDescent="0.25">
      <c r="B100" s="87"/>
      <c r="C100" s="88" t="s">
        <v>63</v>
      </c>
      <c r="D100" s="89">
        <v>122669.06</v>
      </c>
      <c r="E100" s="141"/>
      <c r="F100" s="142"/>
      <c r="G100" s="143"/>
      <c r="H100" s="143">
        <v>122669.06</v>
      </c>
      <c r="I100" s="143"/>
      <c r="J100" s="143"/>
      <c r="K100" s="84">
        <f t="shared" si="11"/>
        <v>122669.06</v>
      </c>
      <c r="L100" s="85">
        <f t="shared" si="12"/>
        <v>0</v>
      </c>
      <c r="N100" s="86"/>
      <c r="O100" s="86"/>
    </row>
    <row r="101" spans="2:15" s="65" customFormat="1" ht="13.5" thickBot="1" x14ac:dyDescent="0.25">
      <c r="B101" s="87"/>
      <c r="C101" s="88" t="s">
        <v>82</v>
      </c>
      <c r="D101" s="89">
        <v>693493.24000000011</v>
      </c>
      <c r="E101" s="141"/>
      <c r="F101" s="142"/>
      <c r="G101" s="143"/>
      <c r="H101" s="143">
        <v>100000</v>
      </c>
      <c r="I101" s="143">
        <v>593493.24</v>
      </c>
      <c r="J101" s="143"/>
      <c r="K101" s="84">
        <f t="shared" si="11"/>
        <v>693493.24</v>
      </c>
      <c r="L101" s="85">
        <f t="shared" si="12"/>
        <v>0</v>
      </c>
      <c r="N101" s="86"/>
      <c r="O101" s="86"/>
    </row>
    <row r="102" spans="2:15" s="65" customFormat="1" ht="13.5" thickBot="1" x14ac:dyDescent="0.25">
      <c r="B102" s="87"/>
      <c r="C102" s="88" t="s">
        <v>101</v>
      </c>
      <c r="D102" s="89">
        <v>101764.38000000002</v>
      </c>
      <c r="E102" s="141"/>
      <c r="F102" s="142"/>
      <c r="G102" s="143"/>
      <c r="H102" s="143"/>
      <c r="I102" s="143">
        <v>101764.38</v>
      </c>
      <c r="J102" s="143"/>
      <c r="K102" s="84">
        <f t="shared" si="11"/>
        <v>101764.38</v>
      </c>
      <c r="L102" s="85">
        <f t="shared" si="12"/>
        <v>0</v>
      </c>
      <c r="N102" s="86"/>
      <c r="O102" s="86"/>
    </row>
    <row r="103" spans="2:15" s="65" customFormat="1" ht="13.5" thickBot="1" x14ac:dyDescent="0.25">
      <c r="B103" s="87"/>
      <c r="C103" s="88" t="s">
        <v>110</v>
      </c>
      <c r="D103" s="89">
        <v>1720.8899999999999</v>
      </c>
      <c r="E103" s="141"/>
      <c r="F103" s="142"/>
      <c r="G103" s="143"/>
      <c r="H103" s="143"/>
      <c r="I103" s="143"/>
      <c r="J103" s="143">
        <v>1720.893</v>
      </c>
      <c r="K103" s="84">
        <f t="shared" si="11"/>
        <v>1720.893</v>
      </c>
      <c r="L103" s="85">
        <f t="shared" si="12"/>
        <v>-3.0000000001564331E-3</v>
      </c>
      <c r="N103" s="86"/>
      <c r="O103" s="86"/>
    </row>
    <row r="104" spans="2:15" s="65" customFormat="1" ht="13.5" thickBot="1" x14ac:dyDescent="0.25">
      <c r="B104" s="87"/>
      <c r="C104" s="88" t="s">
        <v>115</v>
      </c>
      <c r="D104" s="89">
        <v>217771.5</v>
      </c>
      <c r="E104" s="141"/>
      <c r="F104" s="142"/>
      <c r="G104" s="143"/>
      <c r="H104" s="143"/>
      <c r="I104" s="143"/>
      <c r="J104" s="143">
        <v>217771.50000000003</v>
      </c>
      <c r="K104" s="84">
        <f t="shared" si="11"/>
        <v>217771.50000000003</v>
      </c>
      <c r="L104" s="85">
        <f t="shared" si="12"/>
        <v>0</v>
      </c>
      <c r="N104" s="86"/>
      <c r="O104" s="86"/>
    </row>
    <row r="105" spans="2:15" s="65" customFormat="1" ht="13.5" thickBot="1" x14ac:dyDescent="0.25">
      <c r="B105" s="87"/>
      <c r="C105" s="144" t="s">
        <v>119</v>
      </c>
      <c r="D105" s="157">
        <v>4344</v>
      </c>
      <c r="E105" s="158"/>
      <c r="F105" s="159"/>
      <c r="G105" s="160"/>
      <c r="H105" s="160"/>
      <c r="I105" s="160"/>
      <c r="J105" s="160">
        <v>4344</v>
      </c>
      <c r="K105" s="116">
        <f t="shared" si="11"/>
        <v>4344</v>
      </c>
      <c r="L105" s="117">
        <f t="shared" si="12"/>
        <v>0</v>
      </c>
      <c r="N105" s="86"/>
      <c r="O105" s="86"/>
    </row>
    <row r="106" spans="2:15" s="65" customFormat="1" ht="13.5" thickBot="1" x14ac:dyDescent="0.25">
      <c r="B106" s="119"/>
      <c r="C106" s="105"/>
      <c r="D106" s="106">
        <f>SUM(D96:D105)</f>
        <v>2306886.8600000003</v>
      </c>
      <c r="E106" s="120">
        <f t="shared" ref="E106:J106" si="15">SUM(E96:E105)</f>
        <v>0</v>
      </c>
      <c r="F106" s="121">
        <f t="shared" si="15"/>
        <v>687204.58000000007</v>
      </c>
      <c r="G106" s="121">
        <f t="shared" si="15"/>
        <v>477919.21</v>
      </c>
      <c r="H106" s="121">
        <f t="shared" si="15"/>
        <v>222669.06</v>
      </c>
      <c r="I106" s="121">
        <f t="shared" si="15"/>
        <v>695257.62</v>
      </c>
      <c r="J106" s="122">
        <f t="shared" si="15"/>
        <v>223836.39300000004</v>
      </c>
      <c r="K106" s="106">
        <f>SUM(E106:J106)</f>
        <v>2306886.8630000004</v>
      </c>
      <c r="L106" s="110">
        <f>D106-K106</f>
        <v>-3.0000000260770321E-3</v>
      </c>
      <c r="N106" s="86"/>
      <c r="O106" s="86"/>
    </row>
    <row r="107" spans="2:15" s="65" customFormat="1" ht="13.5" thickBot="1" x14ac:dyDescent="0.25">
      <c r="B107" s="119"/>
      <c r="C107" s="104"/>
      <c r="D107" s="119"/>
      <c r="E107" s="123"/>
      <c r="F107" s="124"/>
      <c r="G107" s="125"/>
      <c r="H107" s="125"/>
      <c r="I107" s="125"/>
      <c r="J107" s="125"/>
      <c r="K107" s="126"/>
      <c r="L107" s="94"/>
      <c r="N107" s="86"/>
      <c r="O107" s="86"/>
    </row>
    <row r="108" spans="2:15" s="65" customFormat="1" ht="15" customHeight="1" x14ac:dyDescent="0.2">
      <c r="B108" s="161"/>
      <c r="C108" s="162" t="s">
        <v>9</v>
      </c>
      <c r="D108" s="163">
        <v>270323.27999999997</v>
      </c>
      <c r="E108" s="81">
        <v>270323.28000000003</v>
      </c>
      <c r="F108" s="82"/>
      <c r="G108" s="83"/>
      <c r="H108" s="83"/>
      <c r="I108" s="83"/>
      <c r="J108" s="83"/>
      <c r="K108" s="84">
        <f t="shared" si="11"/>
        <v>270323.28000000003</v>
      </c>
      <c r="L108" s="85">
        <f t="shared" si="12"/>
        <v>0</v>
      </c>
      <c r="N108" s="86"/>
      <c r="O108" s="86"/>
    </row>
    <row r="109" spans="2:15" s="65" customFormat="1" ht="12.75" x14ac:dyDescent="0.2">
      <c r="B109" s="164" t="s">
        <v>16</v>
      </c>
      <c r="C109" s="88" t="s">
        <v>42</v>
      </c>
      <c r="D109" s="89">
        <v>6764.23</v>
      </c>
      <c r="E109" s="90"/>
      <c r="F109" s="91"/>
      <c r="G109" s="92">
        <v>6764.23</v>
      </c>
      <c r="H109" s="92"/>
      <c r="I109" s="92"/>
      <c r="J109" s="92"/>
      <c r="K109" s="126">
        <f t="shared" si="11"/>
        <v>6764.23</v>
      </c>
      <c r="L109" s="95">
        <f t="shared" si="12"/>
        <v>0</v>
      </c>
      <c r="N109" s="86"/>
      <c r="O109" s="86"/>
    </row>
    <row r="110" spans="2:15" s="65" customFormat="1" ht="13.5" thickBot="1" x14ac:dyDescent="0.25">
      <c r="B110" s="165"/>
      <c r="C110" s="97" t="s">
        <v>51</v>
      </c>
      <c r="D110" s="98">
        <v>55899.979999999996</v>
      </c>
      <c r="E110" s="99"/>
      <c r="F110" s="100"/>
      <c r="G110" s="101"/>
      <c r="H110" s="101"/>
      <c r="I110" s="101"/>
      <c r="J110" s="101"/>
      <c r="K110" s="102">
        <f t="shared" si="11"/>
        <v>0</v>
      </c>
      <c r="L110" s="103">
        <f t="shared" si="12"/>
        <v>55899.979999999996</v>
      </c>
      <c r="N110" s="86"/>
      <c r="O110" s="86"/>
    </row>
    <row r="111" spans="2:15" s="65" customFormat="1" ht="13.5" thickBot="1" x14ac:dyDescent="0.25">
      <c r="B111" s="165"/>
      <c r="C111" s="145"/>
      <c r="D111" s="166">
        <f>SUM(D108:D110)</f>
        <v>332987.48999999993</v>
      </c>
      <c r="E111" s="167">
        <f t="shared" ref="E111:J111" si="16">SUM(E108:E110)</f>
        <v>270323.28000000003</v>
      </c>
      <c r="F111" s="168">
        <f t="shared" si="16"/>
        <v>0</v>
      </c>
      <c r="G111" s="168">
        <f t="shared" si="16"/>
        <v>6764.23</v>
      </c>
      <c r="H111" s="168">
        <f t="shared" si="16"/>
        <v>0</v>
      </c>
      <c r="I111" s="168">
        <f t="shared" si="16"/>
        <v>0</v>
      </c>
      <c r="J111" s="131">
        <f t="shared" si="16"/>
        <v>0</v>
      </c>
      <c r="K111" s="169">
        <f>SUM(E111:J111)</f>
        <v>277087.51</v>
      </c>
      <c r="L111" s="170">
        <f>D111-K111</f>
        <v>55899.979999999923</v>
      </c>
      <c r="N111" s="86"/>
      <c r="O111" s="86"/>
    </row>
    <row r="112" spans="2:15" s="65" customFormat="1" ht="13.5" thickBot="1" x14ac:dyDescent="0.25">
      <c r="B112" s="119"/>
      <c r="C112" s="105"/>
      <c r="D112" s="171"/>
      <c r="E112" s="172"/>
      <c r="F112" s="114"/>
      <c r="G112" s="115"/>
      <c r="H112" s="115"/>
      <c r="I112" s="115"/>
      <c r="J112" s="115"/>
      <c r="K112" s="116"/>
      <c r="L112" s="117"/>
      <c r="N112" s="86"/>
      <c r="O112" s="86"/>
    </row>
    <row r="113" spans="2:15" s="65" customFormat="1" ht="12.75" x14ac:dyDescent="0.2">
      <c r="B113" s="78" t="s">
        <v>15</v>
      </c>
      <c r="C113" s="139" t="s">
        <v>9</v>
      </c>
      <c r="D113" s="80">
        <v>1067552.6399999999</v>
      </c>
      <c r="E113" s="81"/>
      <c r="F113" s="82">
        <v>901829.85000000009</v>
      </c>
      <c r="G113" s="83">
        <v>165722.79</v>
      </c>
      <c r="H113" s="83"/>
      <c r="I113" s="83"/>
      <c r="J113" s="83"/>
      <c r="K113" s="84">
        <f t="shared" si="11"/>
        <v>1067552.6400000001</v>
      </c>
      <c r="L113" s="85">
        <f t="shared" si="12"/>
        <v>0</v>
      </c>
      <c r="N113" s="86"/>
      <c r="O113" s="86"/>
    </row>
    <row r="114" spans="2:15" s="65" customFormat="1" ht="12.75" x14ac:dyDescent="0.2">
      <c r="B114" s="87"/>
      <c r="C114" s="88" t="s">
        <v>99</v>
      </c>
      <c r="D114" s="89">
        <v>43824</v>
      </c>
      <c r="E114" s="90">
        <v>43824</v>
      </c>
      <c r="F114" s="91"/>
      <c r="G114" s="92"/>
      <c r="H114" s="92"/>
      <c r="I114" s="92"/>
      <c r="J114" s="92"/>
      <c r="K114" s="93">
        <f t="shared" si="11"/>
        <v>43824</v>
      </c>
      <c r="L114" s="95">
        <f t="shared" si="12"/>
        <v>0</v>
      </c>
      <c r="N114" s="86"/>
      <c r="O114" s="86"/>
    </row>
    <row r="115" spans="2:15" s="65" customFormat="1" ht="12.75" x14ac:dyDescent="0.2">
      <c r="B115" s="87"/>
      <c r="C115" s="88" t="s">
        <v>43</v>
      </c>
      <c r="D115" s="89">
        <v>1507275.6</v>
      </c>
      <c r="E115" s="90"/>
      <c r="F115" s="91"/>
      <c r="G115" s="92">
        <v>650000</v>
      </c>
      <c r="H115" s="92">
        <v>857275.6</v>
      </c>
      <c r="I115" s="92"/>
      <c r="J115" s="92"/>
      <c r="K115" s="93">
        <f t="shared" si="11"/>
        <v>1507275.6</v>
      </c>
      <c r="L115" s="95">
        <f t="shared" si="12"/>
        <v>0</v>
      </c>
      <c r="N115" s="86"/>
      <c r="O115" s="86"/>
    </row>
    <row r="116" spans="2:15" s="65" customFormat="1" ht="12.75" x14ac:dyDescent="0.2">
      <c r="B116" s="87"/>
      <c r="C116" s="88" t="s">
        <v>55</v>
      </c>
      <c r="D116" s="89">
        <v>146959.34</v>
      </c>
      <c r="E116" s="90"/>
      <c r="F116" s="91"/>
      <c r="G116" s="92"/>
      <c r="H116" s="92">
        <v>146959.34</v>
      </c>
      <c r="I116" s="92"/>
      <c r="J116" s="92"/>
      <c r="K116" s="93">
        <f t="shared" si="11"/>
        <v>146959.34</v>
      </c>
      <c r="L116" s="95">
        <f t="shared" si="12"/>
        <v>0</v>
      </c>
      <c r="N116" s="86"/>
      <c r="O116" s="86"/>
    </row>
    <row r="117" spans="2:15" s="65" customFormat="1" ht="12.75" x14ac:dyDescent="0.2">
      <c r="B117" s="87"/>
      <c r="C117" s="88" t="s">
        <v>51</v>
      </c>
      <c r="D117" s="89">
        <v>937975.75</v>
      </c>
      <c r="E117" s="90"/>
      <c r="F117" s="91"/>
      <c r="G117" s="92"/>
      <c r="H117" s="92">
        <v>937975.75</v>
      </c>
      <c r="I117" s="92"/>
      <c r="J117" s="92"/>
      <c r="K117" s="93">
        <f t="shared" si="11"/>
        <v>937975.75</v>
      </c>
      <c r="L117" s="95">
        <f t="shared" si="12"/>
        <v>0</v>
      </c>
      <c r="N117" s="86"/>
      <c r="O117" s="86"/>
    </row>
    <row r="118" spans="2:15" s="65" customFormat="1" ht="12.75" x14ac:dyDescent="0.2">
      <c r="B118" s="87"/>
      <c r="C118" s="88" t="s">
        <v>82</v>
      </c>
      <c r="D118" s="89">
        <v>5312537.290000001</v>
      </c>
      <c r="E118" s="90"/>
      <c r="F118" s="91"/>
      <c r="G118" s="92"/>
      <c r="H118" s="92">
        <v>1175139.8799999999</v>
      </c>
      <c r="I118" s="92">
        <v>4137397.4099999997</v>
      </c>
      <c r="J118" s="92"/>
      <c r="K118" s="93">
        <f t="shared" si="11"/>
        <v>5312537.2899999991</v>
      </c>
      <c r="L118" s="95">
        <f t="shared" si="12"/>
        <v>0</v>
      </c>
      <c r="N118" s="86"/>
      <c r="O118" s="86"/>
    </row>
    <row r="119" spans="2:15" s="65" customFormat="1" ht="12.75" x14ac:dyDescent="0.2">
      <c r="B119" s="87"/>
      <c r="C119" s="88" t="s">
        <v>95</v>
      </c>
      <c r="D119" s="89">
        <v>535829.98</v>
      </c>
      <c r="E119" s="90"/>
      <c r="F119" s="91"/>
      <c r="G119" s="92"/>
      <c r="H119" s="92"/>
      <c r="I119" s="92">
        <v>535829.98</v>
      </c>
      <c r="J119" s="92"/>
      <c r="K119" s="93">
        <f t="shared" si="11"/>
        <v>535829.98</v>
      </c>
      <c r="L119" s="95">
        <f t="shared" si="12"/>
        <v>0</v>
      </c>
      <c r="N119" s="86"/>
      <c r="O119" s="86"/>
    </row>
    <row r="120" spans="2:15" s="65" customFormat="1" ht="13.5" thickBot="1" x14ac:dyDescent="0.25">
      <c r="B120" s="87"/>
      <c r="C120" s="144" t="s">
        <v>107</v>
      </c>
      <c r="D120" s="98">
        <v>2265168.5500000007</v>
      </c>
      <c r="E120" s="99"/>
      <c r="F120" s="100"/>
      <c r="G120" s="101"/>
      <c r="H120" s="101"/>
      <c r="I120" s="101"/>
      <c r="J120" s="101">
        <v>1423329.92</v>
      </c>
      <c r="K120" s="102">
        <f t="shared" si="11"/>
        <v>1423329.92</v>
      </c>
      <c r="L120" s="103">
        <f t="shared" si="12"/>
        <v>841838.63000000082</v>
      </c>
      <c r="N120" s="86"/>
      <c r="O120" s="86"/>
    </row>
    <row r="121" spans="2:15" s="65" customFormat="1" ht="13.5" thickBot="1" x14ac:dyDescent="0.25">
      <c r="B121" s="119"/>
      <c r="C121" s="105"/>
      <c r="D121" s="106">
        <f>SUM(D113:D120)</f>
        <v>11817123.150000002</v>
      </c>
      <c r="E121" s="130">
        <f>SUM(E113:E120)</f>
        <v>43824</v>
      </c>
      <c r="F121" s="173">
        <f t="shared" ref="F121:J121" si="17">SUM(F113:F120)</f>
        <v>901829.85000000009</v>
      </c>
      <c r="G121" s="173">
        <f t="shared" si="17"/>
        <v>815722.79</v>
      </c>
      <c r="H121" s="173">
        <f t="shared" si="17"/>
        <v>3117350.57</v>
      </c>
      <c r="I121" s="173">
        <f t="shared" si="17"/>
        <v>4673227.3899999997</v>
      </c>
      <c r="J121" s="174">
        <f t="shared" si="17"/>
        <v>1423329.92</v>
      </c>
      <c r="K121" s="106">
        <f>SUM(E121:J121)</f>
        <v>10975284.52</v>
      </c>
      <c r="L121" s="110">
        <f>D121-K121</f>
        <v>841838.63000000268</v>
      </c>
      <c r="N121" s="86"/>
      <c r="O121" s="86"/>
    </row>
    <row r="122" spans="2:15" s="65" customFormat="1" ht="13.5" thickBot="1" x14ac:dyDescent="0.25">
      <c r="B122" s="119"/>
      <c r="C122" s="104"/>
      <c r="D122" s="119"/>
      <c r="E122" s="123"/>
      <c r="F122" s="124"/>
      <c r="G122" s="125"/>
      <c r="H122" s="125"/>
      <c r="I122" s="125"/>
      <c r="J122" s="125"/>
      <c r="K122" s="126"/>
      <c r="L122" s="94"/>
      <c r="N122" s="86"/>
      <c r="O122" s="86"/>
    </row>
    <row r="123" spans="2:15" s="65" customFormat="1" ht="13.5" thickBot="1" x14ac:dyDescent="0.25">
      <c r="B123" s="175"/>
      <c r="C123" s="176" t="s">
        <v>9</v>
      </c>
      <c r="D123" s="80">
        <v>449171.57</v>
      </c>
      <c r="E123" s="81">
        <v>92152.62</v>
      </c>
      <c r="F123" s="82">
        <v>357018.95</v>
      </c>
      <c r="G123" s="83"/>
      <c r="H123" s="83"/>
      <c r="I123" s="83"/>
      <c r="J123" s="83"/>
      <c r="K123" s="84">
        <f t="shared" si="11"/>
        <v>449171.57</v>
      </c>
      <c r="L123" s="177">
        <v>3</v>
      </c>
      <c r="N123" s="86"/>
      <c r="O123" s="86"/>
    </row>
    <row r="124" spans="2:15" s="65" customFormat="1" ht="13.5" thickBot="1" x14ac:dyDescent="0.25">
      <c r="B124" s="178"/>
      <c r="C124" s="179" t="s">
        <v>12</v>
      </c>
      <c r="D124" s="89">
        <v>10184.68</v>
      </c>
      <c r="E124" s="141"/>
      <c r="F124" s="142">
        <v>10184.68</v>
      </c>
      <c r="G124" s="143"/>
      <c r="H124" s="143"/>
      <c r="I124" s="143"/>
      <c r="J124" s="143"/>
      <c r="K124" s="84">
        <f t="shared" si="11"/>
        <v>10184.68</v>
      </c>
      <c r="L124" s="180">
        <v>2</v>
      </c>
      <c r="N124" s="86"/>
      <c r="O124" s="86"/>
    </row>
    <row r="125" spans="2:15" s="65" customFormat="1" ht="13.5" thickBot="1" x14ac:dyDescent="0.25">
      <c r="B125" s="178" t="s">
        <v>13</v>
      </c>
      <c r="C125" s="88" t="s">
        <v>45</v>
      </c>
      <c r="D125" s="89">
        <v>63109.64</v>
      </c>
      <c r="E125" s="141"/>
      <c r="F125" s="142"/>
      <c r="G125" s="143">
        <v>63109.64</v>
      </c>
      <c r="H125" s="143"/>
      <c r="I125" s="143"/>
      <c r="J125" s="143"/>
      <c r="K125" s="84">
        <f t="shared" si="11"/>
        <v>63109.64</v>
      </c>
      <c r="L125" s="181">
        <v>4</v>
      </c>
      <c r="N125" s="86"/>
      <c r="O125" s="86"/>
    </row>
    <row r="126" spans="2:15" s="65" customFormat="1" ht="13.5" thickBot="1" x14ac:dyDescent="0.25">
      <c r="B126" s="178"/>
      <c r="C126" s="88" t="s">
        <v>51</v>
      </c>
      <c r="D126" s="89">
        <v>379545.4</v>
      </c>
      <c r="E126" s="141"/>
      <c r="F126" s="142"/>
      <c r="G126" s="143"/>
      <c r="H126" s="143"/>
      <c r="I126" s="143"/>
      <c r="J126" s="143"/>
      <c r="K126" s="84">
        <f t="shared" si="11"/>
        <v>0</v>
      </c>
      <c r="L126" s="85">
        <f t="shared" si="12"/>
        <v>379545.4</v>
      </c>
      <c r="N126" s="86"/>
      <c r="O126" s="86"/>
    </row>
    <row r="127" spans="2:15" s="65" customFormat="1" ht="13.5" thickBot="1" x14ac:dyDescent="0.25">
      <c r="B127" s="178"/>
      <c r="C127" s="144" t="s">
        <v>64</v>
      </c>
      <c r="D127" s="157">
        <v>114593.82</v>
      </c>
      <c r="E127" s="158"/>
      <c r="F127" s="159"/>
      <c r="G127" s="160"/>
      <c r="H127" s="160"/>
      <c r="I127" s="160"/>
      <c r="J127" s="160"/>
      <c r="K127" s="116">
        <f t="shared" si="11"/>
        <v>0</v>
      </c>
      <c r="L127" s="117">
        <f t="shared" si="12"/>
        <v>114593.82</v>
      </c>
      <c r="N127" s="86"/>
      <c r="O127" s="86"/>
    </row>
    <row r="128" spans="2:15" s="65" customFormat="1" ht="13.5" thickBot="1" x14ac:dyDescent="0.25">
      <c r="B128" s="119"/>
      <c r="C128" s="105"/>
      <c r="D128" s="106">
        <f>SUM(D123:D127)</f>
        <v>1016605.1100000001</v>
      </c>
      <c r="E128" s="130">
        <f>SUM(E123:E127)</f>
        <v>92152.62</v>
      </c>
      <c r="F128" s="173">
        <f t="shared" ref="F128:J128" si="18">SUM(F123:F127)</f>
        <v>367203.63</v>
      </c>
      <c r="G128" s="173">
        <f t="shared" si="18"/>
        <v>63109.64</v>
      </c>
      <c r="H128" s="173">
        <f t="shared" si="18"/>
        <v>0</v>
      </c>
      <c r="I128" s="173">
        <f t="shared" si="18"/>
        <v>0</v>
      </c>
      <c r="J128" s="174">
        <f t="shared" si="18"/>
        <v>0</v>
      </c>
      <c r="K128" s="106">
        <f>SUM(E128:J128)</f>
        <v>522465.89</v>
      </c>
      <c r="L128" s="110">
        <f>D128-K128</f>
        <v>494139.22000000009</v>
      </c>
      <c r="N128" s="86"/>
      <c r="O128" s="86"/>
    </row>
    <row r="129" spans="2:15" s="65" customFormat="1" ht="13.5" thickBot="1" x14ac:dyDescent="0.25">
      <c r="B129" s="104"/>
      <c r="C129" s="182"/>
      <c r="D129" s="116"/>
      <c r="E129" s="172"/>
      <c r="F129" s="114"/>
      <c r="G129" s="115"/>
      <c r="H129" s="115"/>
      <c r="I129" s="115"/>
      <c r="J129" s="115"/>
      <c r="K129" s="116"/>
      <c r="L129" s="117"/>
      <c r="N129" s="86"/>
      <c r="O129" s="86"/>
    </row>
    <row r="130" spans="2:15" s="65" customFormat="1" ht="13.5" thickBot="1" x14ac:dyDescent="0.25">
      <c r="B130" s="183" t="s">
        <v>112</v>
      </c>
      <c r="C130" s="184" t="s">
        <v>113</v>
      </c>
      <c r="D130" s="116">
        <v>8449</v>
      </c>
      <c r="E130" s="172"/>
      <c r="F130" s="114"/>
      <c r="G130" s="115"/>
      <c r="H130" s="115"/>
      <c r="I130" s="115"/>
      <c r="J130" s="115">
        <v>8449</v>
      </c>
      <c r="K130" s="116">
        <f t="shared" si="11"/>
        <v>8449</v>
      </c>
      <c r="L130" s="117">
        <f t="shared" si="12"/>
        <v>0</v>
      </c>
      <c r="N130" s="86"/>
      <c r="O130" s="86"/>
    </row>
    <row r="131" spans="2:15" s="65" customFormat="1" ht="13.5" thickBot="1" x14ac:dyDescent="0.25">
      <c r="B131" s="104"/>
      <c r="C131" s="182"/>
      <c r="D131" s="106">
        <f>SUM(D130)</f>
        <v>8449</v>
      </c>
      <c r="E131" s="130"/>
      <c r="F131" s="173"/>
      <c r="G131" s="173"/>
      <c r="H131" s="173"/>
      <c r="I131" s="173"/>
      <c r="J131" s="174">
        <f t="shared" ref="J131" si="19">SUM(J130)</f>
        <v>8449</v>
      </c>
      <c r="K131" s="106">
        <f>SUM(E131:J131)</f>
        <v>8449</v>
      </c>
      <c r="L131" s="110">
        <f>D131-K131</f>
        <v>0</v>
      </c>
      <c r="N131" s="86"/>
      <c r="O131" s="86"/>
    </row>
    <row r="132" spans="2:15" s="65" customFormat="1" ht="13.5" thickBot="1" x14ac:dyDescent="0.25">
      <c r="B132" s="104"/>
      <c r="C132" s="185"/>
      <c r="D132" s="186"/>
      <c r="E132" s="158"/>
      <c r="F132" s="124"/>
      <c r="G132" s="125"/>
      <c r="H132" s="125"/>
      <c r="I132" s="125"/>
      <c r="J132" s="125">
        <v>0</v>
      </c>
      <c r="K132" s="126">
        <f t="shared" si="11"/>
        <v>0</v>
      </c>
      <c r="L132" s="94">
        <f t="shared" si="12"/>
        <v>0</v>
      </c>
      <c r="N132" s="86"/>
      <c r="O132" s="86"/>
    </row>
    <row r="133" spans="2:15" s="65" customFormat="1" ht="13.5" customHeight="1" thickBot="1" x14ac:dyDescent="0.25">
      <c r="B133" s="71" t="s">
        <v>116</v>
      </c>
      <c r="C133" s="184" t="s">
        <v>117</v>
      </c>
      <c r="D133" s="116">
        <v>22662.07</v>
      </c>
      <c r="E133" s="172"/>
      <c r="F133" s="114"/>
      <c r="G133" s="115"/>
      <c r="H133" s="115"/>
      <c r="I133" s="115"/>
      <c r="J133" s="115">
        <v>22662.07</v>
      </c>
      <c r="K133" s="116">
        <f t="shared" si="11"/>
        <v>22662.07</v>
      </c>
      <c r="L133" s="117">
        <f t="shared" si="12"/>
        <v>0</v>
      </c>
      <c r="N133" s="86"/>
      <c r="O133" s="86"/>
    </row>
    <row r="134" spans="2:15" s="65" customFormat="1" ht="13.5" customHeight="1" thickBot="1" x14ac:dyDescent="0.25">
      <c r="B134" s="119"/>
      <c r="C134" s="185"/>
      <c r="D134" s="106">
        <f>SUM(D133)</f>
        <v>22662.07</v>
      </c>
      <c r="E134" s="130"/>
      <c r="F134" s="173"/>
      <c r="G134" s="173"/>
      <c r="H134" s="173"/>
      <c r="I134" s="173"/>
      <c r="J134" s="174">
        <f t="shared" ref="J134" si="20">SUM(J133)</f>
        <v>22662.07</v>
      </c>
      <c r="K134" s="106">
        <f>SUM(E134:J134)</f>
        <v>22662.07</v>
      </c>
      <c r="L134" s="110">
        <f>D134-J134</f>
        <v>0</v>
      </c>
      <c r="N134" s="86"/>
      <c r="O134" s="86"/>
    </row>
    <row r="135" spans="2:15" s="67" customFormat="1" ht="12.75" x14ac:dyDescent="0.2">
      <c r="C135" s="187"/>
      <c r="D135" s="138"/>
      <c r="E135" s="156"/>
      <c r="F135" s="124"/>
      <c r="G135" s="125"/>
      <c r="H135" s="125"/>
      <c r="I135" s="125"/>
      <c r="J135" s="125"/>
      <c r="K135" s="138"/>
      <c r="L135" s="138"/>
      <c r="N135" s="138"/>
      <c r="O135" s="138"/>
    </row>
    <row r="136" spans="2:15" s="67" customFormat="1" ht="12.75" x14ac:dyDescent="0.2">
      <c r="C136" s="187"/>
      <c r="D136" s="138"/>
      <c r="E136" s="156"/>
      <c r="F136" s="124"/>
      <c r="G136" s="125"/>
      <c r="H136" s="125"/>
      <c r="I136" s="125"/>
      <c r="J136" s="125"/>
      <c r="K136" s="138"/>
      <c r="L136" s="138"/>
      <c r="N136" s="138"/>
      <c r="O136" s="138"/>
    </row>
    <row r="137" spans="2:15" s="67" customFormat="1" ht="12.75" x14ac:dyDescent="0.2">
      <c r="C137" s="187"/>
      <c r="D137" s="138"/>
      <c r="E137" s="156"/>
      <c r="F137" s="124"/>
      <c r="G137" s="125"/>
      <c r="H137" s="125"/>
      <c r="I137" s="125"/>
      <c r="J137" s="125"/>
      <c r="K137" s="138"/>
      <c r="L137" s="138"/>
      <c r="N137" s="138"/>
      <c r="O137" s="138"/>
    </row>
    <row r="138" spans="2:15" s="67" customFormat="1" ht="12.75" x14ac:dyDescent="0.2">
      <c r="C138" s="187"/>
      <c r="D138" s="138"/>
      <c r="E138" s="156"/>
      <c r="F138" s="124"/>
      <c r="G138" s="125"/>
      <c r="H138" s="125"/>
      <c r="I138" s="125"/>
      <c r="J138" s="125"/>
      <c r="K138" s="138"/>
      <c r="L138" s="138"/>
      <c r="N138" s="138"/>
      <c r="O138" s="138"/>
    </row>
    <row r="139" spans="2:15" s="67" customFormat="1" ht="12.75" x14ac:dyDescent="0.2">
      <c r="C139" s="187"/>
      <c r="D139" s="138"/>
      <c r="E139" s="156"/>
      <c r="F139" s="124"/>
      <c r="G139" s="125"/>
      <c r="H139" s="125"/>
      <c r="I139" s="125"/>
      <c r="J139" s="125"/>
      <c r="K139" s="138"/>
      <c r="L139" s="138"/>
      <c r="N139" s="138"/>
      <c r="O139" s="138"/>
    </row>
    <row r="140" spans="2:15" s="67" customFormat="1" ht="12.75" x14ac:dyDescent="0.2">
      <c r="C140" s="187"/>
      <c r="D140" s="138"/>
      <c r="E140" s="156"/>
      <c r="F140" s="124"/>
      <c r="G140" s="125"/>
      <c r="H140" s="125"/>
      <c r="I140" s="125"/>
      <c r="J140" s="125"/>
      <c r="K140" s="138"/>
      <c r="L140" s="138"/>
      <c r="N140" s="138"/>
      <c r="O140" s="138"/>
    </row>
    <row r="141" spans="2:15" s="67" customFormat="1" ht="12.75" x14ac:dyDescent="0.2">
      <c r="C141" s="187"/>
      <c r="D141" s="138"/>
      <c r="E141" s="156"/>
      <c r="F141" s="124"/>
      <c r="G141" s="125"/>
      <c r="H141" s="125"/>
      <c r="I141" s="125"/>
      <c r="J141" s="125"/>
      <c r="K141" s="138"/>
      <c r="L141" s="138"/>
      <c r="N141" s="138"/>
      <c r="O141" s="138"/>
    </row>
    <row r="142" spans="2:15" s="67" customFormat="1" ht="12.75" x14ac:dyDescent="0.2">
      <c r="C142" s="187"/>
      <c r="D142" s="138"/>
      <c r="E142" s="156"/>
      <c r="F142" s="124"/>
      <c r="G142" s="125"/>
      <c r="H142" s="125"/>
      <c r="I142" s="125"/>
      <c r="J142" s="125"/>
      <c r="K142" s="138"/>
      <c r="L142" s="138"/>
      <c r="N142" s="138"/>
      <c r="O142" s="138"/>
    </row>
    <row r="143" spans="2:15" s="67" customFormat="1" ht="12.75" x14ac:dyDescent="0.2">
      <c r="C143" s="187"/>
      <c r="D143" s="138"/>
      <c r="E143" s="156"/>
      <c r="F143" s="124"/>
      <c r="G143" s="125"/>
      <c r="H143" s="125"/>
      <c r="I143" s="125"/>
      <c r="J143" s="125"/>
      <c r="K143" s="138"/>
      <c r="L143" s="138"/>
      <c r="N143" s="138"/>
      <c r="O143" s="138"/>
    </row>
    <row r="144" spans="2:15" s="65" customFormat="1" ht="12.75" x14ac:dyDescent="0.2">
      <c r="C144" s="66" t="s">
        <v>120</v>
      </c>
      <c r="D144" s="66"/>
      <c r="E144" s="66"/>
      <c r="F144" s="66"/>
      <c r="G144" s="66"/>
      <c r="H144" s="66"/>
      <c r="I144" s="66"/>
      <c r="J144" s="66"/>
      <c r="K144" s="66"/>
    </row>
    <row r="145" spans="2:15" s="67" customFormat="1" ht="9.75" customHeight="1" x14ac:dyDescent="0.2">
      <c r="E145" s="68"/>
      <c r="F145" s="68"/>
    </row>
    <row r="146" spans="2:15" s="65" customFormat="1" ht="15.75" customHeight="1" thickBot="1" x14ac:dyDescent="0.25">
      <c r="E146" s="69"/>
      <c r="F146" s="69"/>
      <c r="G146" s="69"/>
      <c r="H146" s="69"/>
      <c r="I146" s="70"/>
      <c r="J146" s="70"/>
    </row>
    <row r="147" spans="2:15" s="77" customFormat="1" ht="26.25" thickBot="1" x14ac:dyDescent="0.3">
      <c r="B147" s="71" t="s">
        <v>38</v>
      </c>
      <c r="C147" s="71" t="s">
        <v>37</v>
      </c>
      <c r="D147" s="71" t="s">
        <v>36</v>
      </c>
      <c r="E147" s="72">
        <v>2016</v>
      </c>
      <c r="F147" s="72">
        <v>2017</v>
      </c>
      <c r="G147" s="73">
        <v>2018</v>
      </c>
      <c r="H147" s="74">
        <v>2019</v>
      </c>
      <c r="I147" s="75">
        <v>2020</v>
      </c>
      <c r="J147" s="75">
        <v>2021</v>
      </c>
      <c r="K147" s="76" t="s">
        <v>35</v>
      </c>
      <c r="L147" s="76" t="s">
        <v>34</v>
      </c>
    </row>
    <row r="148" spans="2:15" s="65" customFormat="1" ht="13.5" thickBot="1" x14ac:dyDescent="0.25">
      <c r="B148" s="188" t="s">
        <v>10</v>
      </c>
      <c r="C148" s="189" t="s">
        <v>9</v>
      </c>
      <c r="D148" s="190">
        <v>3432.87</v>
      </c>
      <c r="E148" s="191">
        <v>3432.87</v>
      </c>
      <c r="F148" s="135"/>
      <c r="G148" s="136"/>
      <c r="H148" s="136"/>
      <c r="I148" s="136"/>
      <c r="J148" s="136"/>
      <c r="K148" s="84">
        <f t="shared" si="11"/>
        <v>3432.87</v>
      </c>
      <c r="L148" s="85">
        <f t="shared" si="12"/>
        <v>0</v>
      </c>
      <c r="N148" s="86"/>
      <c r="O148" s="86"/>
    </row>
    <row r="149" spans="2:15" s="65" customFormat="1" ht="13.5" thickBot="1" x14ac:dyDescent="0.25">
      <c r="B149" s="192" t="s">
        <v>8</v>
      </c>
      <c r="C149" s="189" t="s">
        <v>6</v>
      </c>
      <c r="D149" s="190">
        <v>4309.5</v>
      </c>
      <c r="E149" s="191">
        <v>4309.5</v>
      </c>
      <c r="F149" s="135"/>
      <c r="G149" s="136"/>
      <c r="H149" s="136"/>
      <c r="I149" s="136"/>
      <c r="J149" s="136"/>
      <c r="K149" s="84">
        <f t="shared" si="11"/>
        <v>4309.5</v>
      </c>
      <c r="L149" s="85">
        <f t="shared" si="12"/>
        <v>0</v>
      </c>
      <c r="N149" s="86"/>
      <c r="O149" s="86"/>
    </row>
    <row r="150" spans="2:15" s="65" customFormat="1" ht="13.5" thickBot="1" x14ac:dyDescent="0.25">
      <c r="B150" s="188" t="s">
        <v>7</v>
      </c>
      <c r="C150" s="189" t="s">
        <v>6</v>
      </c>
      <c r="D150" s="190">
        <v>9933.44</v>
      </c>
      <c r="E150" s="172">
        <v>9933.44</v>
      </c>
      <c r="F150" s="114"/>
      <c r="G150" s="115"/>
      <c r="H150" s="115"/>
      <c r="I150" s="115"/>
      <c r="J150" s="115"/>
      <c r="K150" s="116">
        <f t="shared" si="11"/>
        <v>9933.44</v>
      </c>
      <c r="L150" s="117">
        <f t="shared" si="12"/>
        <v>0</v>
      </c>
      <c r="N150" s="86"/>
      <c r="O150" s="86"/>
    </row>
    <row r="151" spans="2:15" s="65" customFormat="1" ht="13.5" thickBot="1" x14ac:dyDescent="0.25">
      <c r="B151" s="193" t="s">
        <v>5</v>
      </c>
      <c r="C151" s="194" t="s">
        <v>4</v>
      </c>
      <c r="D151" s="190">
        <v>36520</v>
      </c>
      <c r="E151" s="172">
        <v>36520</v>
      </c>
      <c r="F151" s="114"/>
      <c r="G151" s="115"/>
      <c r="H151" s="115"/>
      <c r="I151" s="115"/>
      <c r="J151" s="115"/>
      <c r="K151" s="116">
        <f t="shared" si="11"/>
        <v>36520</v>
      </c>
      <c r="L151" s="117">
        <f t="shared" si="12"/>
        <v>0</v>
      </c>
      <c r="N151" s="86"/>
      <c r="O151" s="86"/>
    </row>
    <row r="152" spans="2:15" s="65" customFormat="1" ht="13.5" thickBot="1" x14ac:dyDescent="0.25">
      <c r="B152" s="193" t="s">
        <v>74</v>
      </c>
      <c r="C152" s="194"/>
      <c r="D152" s="190"/>
      <c r="E152" s="172"/>
      <c r="F152" s="114"/>
      <c r="G152" s="115"/>
      <c r="H152" s="115"/>
      <c r="I152" s="115"/>
      <c r="J152" s="115"/>
      <c r="K152" s="116">
        <f t="shared" si="11"/>
        <v>0</v>
      </c>
      <c r="L152" s="117">
        <f t="shared" si="12"/>
        <v>0</v>
      </c>
      <c r="N152" s="86"/>
      <c r="O152" s="86"/>
    </row>
    <row r="153" spans="2:15" s="65" customFormat="1" ht="13.5" thickBot="1" x14ac:dyDescent="0.25">
      <c r="B153" s="193" t="s">
        <v>96</v>
      </c>
      <c r="C153" s="194" t="s">
        <v>97</v>
      </c>
      <c r="D153" s="190">
        <v>5284.3</v>
      </c>
      <c r="E153" s="172"/>
      <c r="F153" s="114"/>
      <c r="G153" s="115"/>
      <c r="H153" s="115"/>
      <c r="I153" s="115"/>
      <c r="J153" s="115"/>
      <c r="K153" s="116">
        <f t="shared" ref="K153:K171" si="21">SUM(E153:J153)</f>
        <v>0</v>
      </c>
      <c r="L153" s="117">
        <f t="shared" ref="L153:L171" si="22">D153-K153</f>
        <v>5284.3</v>
      </c>
      <c r="N153" s="86"/>
      <c r="O153" s="86"/>
    </row>
    <row r="154" spans="2:15" s="65" customFormat="1" ht="13.5" thickBot="1" x14ac:dyDescent="0.25">
      <c r="B154" s="193" t="s">
        <v>98</v>
      </c>
      <c r="C154" s="194" t="s">
        <v>97</v>
      </c>
      <c r="D154" s="190">
        <v>1509.8</v>
      </c>
      <c r="E154" s="172"/>
      <c r="F154" s="114"/>
      <c r="G154" s="115"/>
      <c r="H154" s="115"/>
      <c r="I154" s="115"/>
      <c r="J154" s="115"/>
      <c r="K154" s="116">
        <f t="shared" si="21"/>
        <v>0</v>
      </c>
      <c r="L154" s="117">
        <f t="shared" si="22"/>
        <v>1509.8</v>
      </c>
      <c r="N154" s="86"/>
      <c r="O154" s="86"/>
    </row>
    <row r="155" spans="2:15" s="65" customFormat="1" ht="13.5" thickBot="1" x14ac:dyDescent="0.25">
      <c r="B155" s="193" t="s">
        <v>52</v>
      </c>
      <c r="C155" s="194" t="s">
        <v>79</v>
      </c>
      <c r="D155" s="190">
        <v>56448</v>
      </c>
      <c r="E155" s="172"/>
      <c r="F155" s="114"/>
      <c r="G155" s="115"/>
      <c r="H155" s="115"/>
      <c r="I155" s="115"/>
      <c r="J155" s="115"/>
      <c r="K155" s="116">
        <f t="shared" si="21"/>
        <v>0</v>
      </c>
      <c r="L155" s="117">
        <f t="shared" si="22"/>
        <v>56448</v>
      </c>
      <c r="N155" s="86"/>
      <c r="O155" s="86"/>
    </row>
    <row r="156" spans="2:15" s="65" customFormat="1" ht="13.5" thickBot="1" x14ac:dyDescent="0.25">
      <c r="B156" s="193" t="s">
        <v>53</v>
      </c>
      <c r="C156" s="194" t="s">
        <v>79</v>
      </c>
      <c r="D156" s="190">
        <v>5722.6</v>
      </c>
      <c r="E156" s="172"/>
      <c r="F156" s="114"/>
      <c r="G156" s="115"/>
      <c r="H156" s="115"/>
      <c r="I156" s="115"/>
      <c r="J156" s="115"/>
      <c r="K156" s="116">
        <f t="shared" si="21"/>
        <v>0</v>
      </c>
      <c r="L156" s="117">
        <f t="shared" si="22"/>
        <v>5722.6</v>
      </c>
      <c r="N156" s="86"/>
      <c r="O156" s="86"/>
    </row>
    <row r="157" spans="2:15" s="65" customFormat="1" ht="13.5" thickBot="1" x14ac:dyDescent="0.25">
      <c r="B157" s="193" t="s">
        <v>67</v>
      </c>
      <c r="C157" s="194" t="s">
        <v>80</v>
      </c>
      <c r="D157" s="190">
        <v>12926.97</v>
      </c>
      <c r="E157" s="172"/>
      <c r="F157" s="114"/>
      <c r="G157" s="115"/>
      <c r="H157" s="115">
        <v>6926.27</v>
      </c>
      <c r="I157" s="115"/>
      <c r="J157" s="115"/>
      <c r="K157" s="116">
        <f t="shared" si="21"/>
        <v>6926.27</v>
      </c>
      <c r="L157" s="117">
        <f t="shared" si="22"/>
        <v>6000.6999999999989</v>
      </c>
      <c r="N157" s="86"/>
      <c r="O157" s="86"/>
    </row>
    <row r="158" spans="2:15" s="65" customFormat="1" ht="13.5" thickBot="1" x14ac:dyDescent="0.25">
      <c r="B158" s="193" t="s">
        <v>68</v>
      </c>
      <c r="C158" s="194" t="s">
        <v>80</v>
      </c>
      <c r="D158" s="190">
        <v>8449</v>
      </c>
      <c r="E158" s="172"/>
      <c r="F158" s="114"/>
      <c r="G158" s="115"/>
      <c r="H158" s="115"/>
      <c r="I158" s="115"/>
      <c r="J158" s="115"/>
      <c r="K158" s="116">
        <f t="shared" si="21"/>
        <v>0</v>
      </c>
      <c r="L158" s="117">
        <f t="shared" si="22"/>
        <v>8449</v>
      </c>
      <c r="N158" s="86"/>
      <c r="O158" s="86"/>
    </row>
    <row r="159" spans="2:15" s="65" customFormat="1" ht="13.5" thickBot="1" x14ac:dyDescent="0.25">
      <c r="B159" s="193" t="s">
        <v>68</v>
      </c>
      <c r="C159" s="194" t="s">
        <v>82</v>
      </c>
      <c r="D159" s="190">
        <v>9885.33</v>
      </c>
      <c r="E159" s="172"/>
      <c r="F159" s="114"/>
      <c r="G159" s="115"/>
      <c r="H159" s="115"/>
      <c r="I159" s="115"/>
      <c r="J159" s="115"/>
      <c r="K159" s="116">
        <f t="shared" si="21"/>
        <v>0</v>
      </c>
      <c r="L159" s="117">
        <f t="shared" si="22"/>
        <v>9885.33</v>
      </c>
      <c r="N159" s="86"/>
      <c r="O159" s="86"/>
    </row>
    <row r="160" spans="2:15" s="65" customFormat="1" ht="13.5" thickBot="1" x14ac:dyDescent="0.25">
      <c r="B160" s="193" t="s">
        <v>69</v>
      </c>
      <c r="C160" s="194" t="s">
        <v>80</v>
      </c>
      <c r="D160" s="190">
        <v>14363.3</v>
      </c>
      <c r="E160" s="172"/>
      <c r="F160" s="114"/>
      <c r="G160" s="115"/>
      <c r="H160" s="115"/>
      <c r="I160" s="115"/>
      <c r="J160" s="115"/>
      <c r="K160" s="116">
        <f t="shared" si="21"/>
        <v>0</v>
      </c>
      <c r="L160" s="117">
        <f t="shared" si="22"/>
        <v>14363.3</v>
      </c>
      <c r="N160" s="86"/>
      <c r="O160" s="86"/>
    </row>
    <row r="161" spans="2:15" s="65" customFormat="1" ht="13.5" thickBot="1" x14ac:dyDescent="0.25">
      <c r="B161" s="193" t="s">
        <v>69</v>
      </c>
      <c r="C161" s="194" t="s">
        <v>82</v>
      </c>
      <c r="D161" s="190">
        <v>14363.3</v>
      </c>
      <c r="E161" s="172"/>
      <c r="F161" s="114"/>
      <c r="G161" s="115"/>
      <c r="H161" s="115"/>
      <c r="I161" s="115"/>
      <c r="J161" s="115"/>
      <c r="K161" s="116">
        <f t="shared" si="21"/>
        <v>0</v>
      </c>
      <c r="L161" s="117">
        <f t="shared" si="22"/>
        <v>14363.3</v>
      </c>
      <c r="N161" s="86"/>
      <c r="O161" s="86"/>
    </row>
    <row r="162" spans="2:15" s="65" customFormat="1" ht="13.5" thickBot="1" x14ac:dyDescent="0.25">
      <c r="B162" s="193" t="s">
        <v>70</v>
      </c>
      <c r="C162" s="194" t="s">
        <v>80</v>
      </c>
      <c r="D162" s="190">
        <v>0</v>
      </c>
      <c r="E162" s="172"/>
      <c r="F162" s="114"/>
      <c r="G162" s="115"/>
      <c r="H162" s="115"/>
      <c r="I162" s="115"/>
      <c r="J162" s="115"/>
      <c r="K162" s="116">
        <f t="shared" si="21"/>
        <v>0</v>
      </c>
      <c r="L162" s="117">
        <f t="shared" si="22"/>
        <v>0</v>
      </c>
      <c r="N162" s="86"/>
      <c r="O162" s="86"/>
    </row>
    <row r="163" spans="2:15" s="65" customFormat="1" ht="13.5" thickBot="1" x14ac:dyDescent="0.25">
      <c r="B163" s="193" t="s">
        <v>70</v>
      </c>
      <c r="C163" s="194" t="s">
        <v>82</v>
      </c>
      <c r="D163" s="190">
        <v>0</v>
      </c>
      <c r="E163" s="172"/>
      <c r="F163" s="114"/>
      <c r="G163" s="115"/>
      <c r="H163" s="115"/>
      <c r="I163" s="115"/>
      <c r="J163" s="115"/>
      <c r="K163" s="116">
        <f t="shared" si="21"/>
        <v>0</v>
      </c>
      <c r="L163" s="117">
        <f t="shared" si="22"/>
        <v>0</v>
      </c>
      <c r="N163" s="86"/>
      <c r="O163" s="86"/>
    </row>
    <row r="164" spans="2:15" s="65" customFormat="1" ht="13.5" thickBot="1" x14ac:dyDescent="0.25">
      <c r="B164" s="193" t="s">
        <v>71</v>
      </c>
      <c r="C164" s="194" t="s">
        <v>80</v>
      </c>
      <c r="D164" s="190">
        <v>506.94</v>
      </c>
      <c r="E164" s="172"/>
      <c r="F164" s="114"/>
      <c r="G164" s="115"/>
      <c r="H164" s="115">
        <v>506.94</v>
      </c>
      <c r="I164" s="115"/>
      <c r="J164" s="115"/>
      <c r="K164" s="116">
        <f t="shared" si="21"/>
        <v>506.94</v>
      </c>
      <c r="L164" s="117">
        <f t="shared" si="22"/>
        <v>0</v>
      </c>
      <c r="N164" s="86"/>
      <c r="O164" s="86"/>
    </row>
    <row r="165" spans="2:15" s="65" customFormat="1" ht="13.5" thickBot="1" x14ac:dyDescent="0.25">
      <c r="B165" s="193" t="s">
        <v>71</v>
      </c>
      <c r="C165" s="194" t="s">
        <v>82</v>
      </c>
      <c r="D165" s="190">
        <v>46047.05</v>
      </c>
      <c r="E165" s="172"/>
      <c r="F165" s="114"/>
      <c r="G165" s="115"/>
      <c r="H165" s="115"/>
      <c r="I165" s="115"/>
      <c r="J165" s="115"/>
      <c r="K165" s="116">
        <f t="shared" si="21"/>
        <v>0</v>
      </c>
      <c r="L165" s="117">
        <f t="shared" si="22"/>
        <v>46047.05</v>
      </c>
      <c r="N165" s="86"/>
      <c r="O165" s="86"/>
    </row>
    <row r="166" spans="2:15" s="65" customFormat="1" ht="13.5" thickBot="1" x14ac:dyDescent="0.25">
      <c r="B166" s="193" t="s">
        <v>72</v>
      </c>
      <c r="C166" s="194" t="s">
        <v>80</v>
      </c>
      <c r="D166" s="190">
        <v>253.47</v>
      </c>
      <c r="E166" s="172"/>
      <c r="F166" s="114"/>
      <c r="G166" s="115"/>
      <c r="H166" s="115"/>
      <c r="I166" s="115"/>
      <c r="J166" s="115"/>
      <c r="K166" s="116">
        <f t="shared" si="21"/>
        <v>0</v>
      </c>
      <c r="L166" s="117">
        <f t="shared" si="22"/>
        <v>253.47</v>
      </c>
      <c r="N166" s="86"/>
      <c r="O166" s="86"/>
    </row>
    <row r="167" spans="2:15" s="65" customFormat="1" ht="13.5" thickBot="1" x14ac:dyDescent="0.25">
      <c r="B167" s="193" t="s">
        <v>73</v>
      </c>
      <c r="C167" s="194" t="s">
        <v>80</v>
      </c>
      <c r="D167" s="190">
        <v>844.9</v>
      </c>
      <c r="E167" s="172"/>
      <c r="F167" s="114"/>
      <c r="G167" s="115"/>
      <c r="H167" s="115">
        <v>844.9</v>
      </c>
      <c r="I167" s="115"/>
      <c r="J167" s="115"/>
      <c r="K167" s="116">
        <f t="shared" si="21"/>
        <v>844.9</v>
      </c>
      <c r="L167" s="117">
        <f t="shared" si="22"/>
        <v>0</v>
      </c>
      <c r="M167" s="86"/>
      <c r="N167" s="86"/>
      <c r="O167" s="86"/>
    </row>
    <row r="168" spans="2:15" s="65" customFormat="1" ht="13.5" thickBot="1" x14ac:dyDescent="0.25">
      <c r="B168" s="193" t="s">
        <v>73</v>
      </c>
      <c r="C168" s="194" t="s">
        <v>82</v>
      </c>
      <c r="D168" s="190">
        <v>844.9</v>
      </c>
      <c r="E168" s="172"/>
      <c r="F168" s="114"/>
      <c r="G168" s="115"/>
      <c r="H168" s="115"/>
      <c r="I168" s="115"/>
      <c r="J168" s="115"/>
      <c r="K168" s="116">
        <f t="shared" si="21"/>
        <v>0</v>
      </c>
      <c r="L168" s="117">
        <f t="shared" si="22"/>
        <v>844.9</v>
      </c>
      <c r="M168" s="86"/>
      <c r="N168" s="86"/>
      <c r="O168" s="86"/>
    </row>
    <row r="169" spans="2:15" s="65" customFormat="1" ht="13.5" thickBot="1" x14ac:dyDescent="0.25">
      <c r="B169" s="193" t="s">
        <v>73</v>
      </c>
      <c r="C169" s="194" t="s">
        <v>100</v>
      </c>
      <c r="D169" s="190">
        <v>652.04999999999995</v>
      </c>
      <c r="E169" s="172"/>
      <c r="F169" s="114"/>
      <c r="G169" s="115"/>
      <c r="H169" s="115"/>
      <c r="I169" s="115"/>
      <c r="J169" s="115"/>
      <c r="K169" s="116">
        <f t="shared" si="21"/>
        <v>0</v>
      </c>
      <c r="L169" s="117">
        <f t="shared" si="22"/>
        <v>652.04999999999995</v>
      </c>
      <c r="M169" s="86"/>
      <c r="N169" s="86"/>
      <c r="O169" s="86"/>
    </row>
    <row r="170" spans="2:15" s="65" customFormat="1" ht="13.5" thickBot="1" x14ac:dyDescent="0.25">
      <c r="B170" s="193" t="s">
        <v>76</v>
      </c>
      <c r="C170" s="194" t="s">
        <v>81</v>
      </c>
      <c r="D170" s="190">
        <v>13687.38</v>
      </c>
      <c r="E170" s="172"/>
      <c r="F170" s="114"/>
      <c r="G170" s="115"/>
      <c r="H170" s="115"/>
      <c r="I170" s="115"/>
      <c r="J170" s="115"/>
      <c r="K170" s="116">
        <f t="shared" si="21"/>
        <v>0</v>
      </c>
      <c r="L170" s="117">
        <f t="shared" si="22"/>
        <v>13687.38</v>
      </c>
      <c r="M170" s="86"/>
      <c r="N170" s="86"/>
      <c r="O170" s="86"/>
    </row>
    <row r="171" spans="2:15" s="65" customFormat="1" ht="13.5" thickBot="1" x14ac:dyDescent="0.25">
      <c r="B171" s="193" t="s">
        <v>52</v>
      </c>
      <c r="C171" s="194" t="s">
        <v>118</v>
      </c>
      <c r="D171" s="190">
        <v>20677.439999999999</v>
      </c>
      <c r="E171" s="172"/>
      <c r="F171" s="114"/>
      <c r="G171" s="115"/>
      <c r="H171" s="115"/>
      <c r="I171" s="115"/>
      <c r="J171" s="115"/>
      <c r="K171" s="116">
        <f t="shared" si="21"/>
        <v>0</v>
      </c>
      <c r="L171" s="117">
        <f t="shared" si="22"/>
        <v>20677.439999999999</v>
      </c>
      <c r="M171" s="86"/>
      <c r="N171" s="86"/>
      <c r="O171" s="86"/>
    </row>
    <row r="172" spans="2:15" s="65" customFormat="1" ht="13.5" thickBot="1" x14ac:dyDescent="0.25">
      <c r="B172" s="193"/>
      <c r="C172" s="194"/>
      <c r="D172" s="195">
        <f>SUM(D148:D171)</f>
        <v>266662.53999999992</v>
      </c>
      <c r="E172" s="130">
        <f>SUM(E148:E171)</f>
        <v>54195.81</v>
      </c>
      <c r="F172" s="173">
        <f t="shared" ref="F172:J172" si="23">SUM(F148:F171)</f>
        <v>0</v>
      </c>
      <c r="G172" s="173">
        <f t="shared" si="23"/>
        <v>0</v>
      </c>
      <c r="H172" s="173">
        <f t="shared" si="23"/>
        <v>8278.11</v>
      </c>
      <c r="I172" s="173">
        <f t="shared" si="23"/>
        <v>0</v>
      </c>
      <c r="J172" s="174">
        <f t="shared" si="23"/>
        <v>0</v>
      </c>
      <c r="K172" s="106">
        <f>SUM(E172:J172)</f>
        <v>62473.919999999998</v>
      </c>
      <c r="L172" s="110">
        <f>D172-K172</f>
        <v>204188.61999999994</v>
      </c>
      <c r="M172" s="86"/>
      <c r="N172" s="86"/>
      <c r="O172" s="86"/>
    </row>
    <row r="173" spans="2:15" s="65" customFormat="1" ht="13.5" thickBot="1" x14ac:dyDescent="0.25">
      <c r="B173" s="67"/>
      <c r="C173" s="187"/>
      <c r="D173" s="138"/>
      <c r="E173" s="156"/>
      <c r="F173" s="156"/>
      <c r="G173" s="156"/>
      <c r="H173" s="156"/>
      <c r="I173" s="156"/>
      <c r="J173" s="156"/>
      <c r="K173" s="138"/>
      <c r="L173" s="156"/>
    </row>
    <row r="174" spans="2:15" s="65" customFormat="1" ht="13.5" thickBot="1" x14ac:dyDescent="0.25">
      <c r="B174" s="67"/>
      <c r="C174" s="187" t="s">
        <v>11</v>
      </c>
      <c r="D174" s="239">
        <f>D21+D36+D49+D64+D83+D94+D106+D111+D121+D128+D131+D134+D172</f>
        <v>79568737.539000005</v>
      </c>
      <c r="E174" s="239">
        <f>E21+E36+E49+E64+E83+E94+E106+E111+E121+E128+E131+E134+E172</f>
        <v>3819738.4500000007</v>
      </c>
      <c r="F174" s="239">
        <f t="shared" ref="F174:L174" si="24">F21+F36+F49+F64+F83+F94+F106+F111+F121+F128+F131+F134+F172</f>
        <v>8589061.3250000011</v>
      </c>
      <c r="G174" s="239">
        <f t="shared" si="24"/>
        <v>10447447.450000003</v>
      </c>
      <c r="H174" s="239">
        <f t="shared" si="24"/>
        <v>16829629.390000001</v>
      </c>
      <c r="I174" s="239">
        <f t="shared" si="24"/>
        <v>17637116.699999996</v>
      </c>
      <c r="J174" s="239">
        <f t="shared" si="24"/>
        <v>5378398.313000001</v>
      </c>
      <c r="K174" s="239">
        <f t="shared" si="24"/>
        <v>62701391.627999999</v>
      </c>
      <c r="L174" s="239">
        <f t="shared" si="24"/>
        <v>16867345.911000006</v>
      </c>
    </row>
    <row r="175" spans="2:15" s="65" customFormat="1" ht="12.75" x14ac:dyDescent="0.2">
      <c r="B175" s="67"/>
      <c r="C175" s="187"/>
      <c r="D175" s="138"/>
      <c r="E175" s="156"/>
      <c r="F175" s="156"/>
      <c r="G175" s="156"/>
      <c r="H175" s="156"/>
      <c r="I175" s="156"/>
      <c r="J175" s="156"/>
      <c r="K175" s="138"/>
      <c r="L175" s="156"/>
    </row>
    <row r="176" spans="2:15" s="65" customFormat="1" ht="12.75" x14ac:dyDescent="0.2">
      <c r="B176" s="67"/>
      <c r="C176" s="187"/>
      <c r="D176" s="138"/>
      <c r="E176" s="156"/>
      <c r="F176" s="156"/>
      <c r="G176" s="156"/>
      <c r="H176" s="156"/>
      <c r="I176" s="156"/>
      <c r="J176" s="156"/>
      <c r="K176" s="138"/>
      <c r="L176" s="156"/>
    </row>
    <row r="177" spans="2:63" s="65" customFormat="1" ht="12.75" x14ac:dyDescent="0.2">
      <c r="B177" s="67"/>
      <c r="C177" s="187"/>
      <c r="D177" s="138"/>
      <c r="E177" s="156"/>
      <c r="F177" s="156"/>
      <c r="G177" s="156"/>
      <c r="H177" s="156"/>
      <c r="I177" s="156"/>
      <c r="J177" s="156"/>
      <c r="K177" s="138"/>
      <c r="L177" s="156"/>
    </row>
    <row r="178" spans="2:63" ht="17.25" thickBot="1" x14ac:dyDescent="0.35">
      <c r="C178" s="197"/>
      <c r="D178" s="198"/>
      <c r="E178" s="196"/>
      <c r="F178" s="196"/>
      <c r="K178" s="198"/>
      <c r="L178" s="198"/>
    </row>
    <row r="179" spans="2:63" ht="17.25" thickBot="1" x14ac:dyDescent="0.35">
      <c r="B179" s="199">
        <v>1</v>
      </c>
      <c r="C179" s="86" t="s">
        <v>46</v>
      </c>
      <c r="D179" s="86"/>
      <c r="E179" s="86"/>
      <c r="F179" s="86"/>
      <c r="G179" s="86"/>
      <c r="H179" s="86"/>
      <c r="I179" s="86"/>
      <c r="J179" s="86"/>
      <c r="K179" s="86"/>
      <c r="L179" s="200">
        <v>349896.15</v>
      </c>
      <c r="BK179" s="201"/>
    </row>
    <row r="180" spans="2:63" ht="17.25" thickBot="1" x14ac:dyDescent="0.35">
      <c r="B180" s="65"/>
      <c r="C180" s="65" t="s">
        <v>47</v>
      </c>
      <c r="D180" s="65"/>
      <c r="E180" s="65"/>
      <c r="F180" s="65"/>
      <c r="G180" s="65"/>
      <c r="H180" s="65"/>
      <c r="I180" s="65"/>
      <c r="J180" s="65"/>
      <c r="K180" s="65"/>
      <c r="L180" s="202">
        <v>1</v>
      </c>
      <c r="N180" s="201"/>
    </row>
    <row r="181" spans="2:63" ht="17.25" thickBot="1" x14ac:dyDescent="0.35">
      <c r="C181" s="197"/>
      <c r="D181" s="197"/>
      <c r="E181" s="196"/>
      <c r="F181" s="196"/>
    </row>
    <row r="182" spans="2:63" s="65" customFormat="1" ht="13.5" thickBot="1" x14ac:dyDescent="0.25">
      <c r="B182" s="203">
        <v>2</v>
      </c>
      <c r="C182" s="86" t="s">
        <v>3</v>
      </c>
      <c r="D182" s="86"/>
      <c r="E182" s="86"/>
      <c r="F182" s="86"/>
      <c r="G182" s="86"/>
      <c r="H182" s="86"/>
      <c r="I182" s="86"/>
      <c r="J182" s="86"/>
      <c r="K182" s="86"/>
      <c r="L182" s="204">
        <v>15297.48</v>
      </c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38"/>
    </row>
    <row r="183" spans="2:63" s="65" customFormat="1" ht="13.5" thickBot="1" x14ac:dyDescent="0.25">
      <c r="C183" s="65" t="s">
        <v>2</v>
      </c>
      <c r="L183" s="205">
        <v>2</v>
      </c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206"/>
      <c r="BE183" s="206"/>
      <c r="BF183" s="206"/>
      <c r="BG183" s="206"/>
      <c r="BH183" s="206"/>
      <c r="BI183" s="206"/>
      <c r="BJ183" s="86"/>
      <c r="BK183" s="86"/>
    </row>
    <row r="184" spans="2:63" s="65" customFormat="1" ht="13.5" thickBot="1" x14ac:dyDescent="0.25">
      <c r="M184" s="207"/>
      <c r="N184" s="207"/>
      <c r="O184" s="208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/>
      <c r="AH184" s="207"/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</row>
    <row r="185" spans="2:63" s="65" customFormat="1" ht="13.5" thickBot="1" x14ac:dyDescent="0.25">
      <c r="B185" s="209">
        <v>3</v>
      </c>
      <c r="C185" s="86" t="s">
        <v>1</v>
      </c>
      <c r="D185" s="86"/>
      <c r="E185" s="86"/>
      <c r="F185" s="86"/>
      <c r="G185" s="86"/>
      <c r="H185" s="86"/>
      <c r="I185" s="86"/>
      <c r="J185" s="86"/>
      <c r="K185" s="86"/>
      <c r="L185" s="210">
        <f>238255.91+118763.04</f>
        <v>357018.95</v>
      </c>
      <c r="N185" s="138"/>
      <c r="P185" s="86"/>
    </row>
    <row r="186" spans="2:63" s="65" customFormat="1" ht="13.5" thickBot="1" x14ac:dyDescent="0.25">
      <c r="C186" s="65" t="s">
        <v>0</v>
      </c>
      <c r="L186" s="211">
        <v>3</v>
      </c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</row>
    <row r="187" spans="2:63" ht="17.25" thickBot="1" x14ac:dyDescent="0.35">
      <c r="E187" s="196"/>
      <c r="F187" s="196"/>
      <c r="BK187" s="201"/>
    </row>
    <row r="188" spans="2:63" ht="17.25" thickBot="1" x14ac:dyDescent="0.35">
      <c r="B188" s="212">
        <v>4</v>
      </c>
      <c r="C188" s="86" t="s">
        <v>1</v>
      </c>
      <c r="D188" s="86"/>
      <c r="E188" s="86"/>
      <c r="F188" s="86"/>
      <c r="G188" s="86"/>
      <c r="H188" s="86"/>
      <c r="I188" s="86"/>
      <c r="L188" s="213">
        <v>63109.64</v>
      </c>
      <c r="N188" s="214"/>
    </row>
    <row r="189" spans="2:63" ht="17.25" thickBot="1" x14ac:dyDescent="0.35">
      <c r="B189" s="65"/>
      <c r="C189" s="65" t="s">
        <v>49</v>
      </c>
      <c r="D189" s="65"/>
      <c r="E189" s="65"/>
      <c r="F189" s="65"/>
      <c r="G189" s="65"/>
      <c r="H189" s="65"/>
      <c r="I189" s="65"/>
      <c r="L189" s="215">
        <v>4</v>
      </c>
    </row>
    <row r="190" spans="2:63" ht="17.25" thickBot="1" x14ac:dyDescent="0.35">
      <c r="E190" s="196"/>
      <c r="F190" s="196"/>
    </row>
    <row r="191" spans="2:63" ht="17.25" thickBot="1" x14ac:dyDescent="0.35">
      <c r="B191" s="216">
        <v>5</v>
      </c>
      <c r="C191" s="86" t="s">
        <v>46</v>
      </c>
      <c r="D191" s="86"/>
      <c r="E191" s="86"/>
      <c r="F191" s="86"/>
      <c r="G191" s="86"/>
      <c r="H191" s="86"/>
      <c r="I191" s="86"/>
      <c r="J191" s="86"/>
      <c r="K191" s="86"/>
      <c r="L191" s="217">
        <v>155155</v>
      </c>
      <c r="M191" s="156"/>
    </row>
    <row r="192" spans="2:63" ht="17.25" thickBot="1" x14ac:dyDescent="0.35">
      <c r="B192" s="65"/>
      <c r="C192" s="65" t="s">
        <v>56</v>
      </c>
      <c r="D192" s="65"/>
      <c r="E192" s="65"/>
      <c r="F192" s="65"/>
      <c r="G192" s="65"/>
      <c r="H192" s="65"/>
      <c r="I192" s="65"/>
      <c r="J192" s="65"/>
      <c r="K192" s="65"/>
      <c r="L192" s="218">
        <v>5</v>
      </c>
      <c r="M192" s="206"/>
    </row>
    <row r="193" spans="3:12" ht="17.25" thickBot="1" x14ac:dyDescent="0.35">
      <c r="C193" s="197"/>
      <c r="D193" s="197"/>
      <c r="E193" s="196"/>
      <c r="F193" s="196"/>
    </row>
    <row r="194" spans="3:12" x14ac:dyDescent="0.3">
      <c r="C194" s="197"/>
      <c r="D194" s="197"/>
      <c r="E194" s="224"/>
      <c r="F194" s="225"/>
      <c r="G194" s="225"/>
      <c r="H194" s="225"/>
      <c r="I194" s="225"/>
      <c r="J194" s="225"/>
      <c r="K194" s="225"/>
      <c r="L194" s="226"/>
    </row>
    <row r="195" spans="3:12" x14ac:dyDescent="0.3">
      <c r="C195" s="197"/>
      <c r="D195" s="197"/>
      <c r="E195" s="241" t="s">
        <v>127</v>
      </c>
      <c r="F195" s="228"/>
      <c r="G195" s="228"/>
      <c r="H195" s="228"/>
      <c r="I195" s="228"/>
      <c r="J195" s="228"/>
      <c r="K195" s="228"/>
      <c r="L195" s="229"/>
    </row>
    <row r="196" spans="3:12" x14ac:dyDescent="0.3">
      <c r="C196" s="197"/>
      <c r="D196" s="197"/>
      <c r="E196" s="227"/>
      <c r="F196" s="219"/>
      <c r="G196" s="219"/>
      <c r="H196" s="219"/>
      <c r="I196" s="219"/>
      <c r="J196" s="219"/>
      <c r="K196" s="219"/>
      <c r="L196" s="240"/>
    </row>
    <row r="197" spans="3:12" x14ac:dyDescent="0.3">
      <c r="C197" s="197"/>
      <c r="D197" s="197"/>
      <c r="E197" s="227"/>
      <c r="F197" s="219"/>
      <c r="G197" s="219"/>
      <c r="H197" s="219"/>
      <c r="I197" s="221" t="s">
        <v>121</v>
      </c>
      <c r="J197" s="221"/>
      <c r="K197" s="221"/>
      <c r="L197" s="230">
        <f>D174</f>
        <v>79568737.539000005</v>
      </c>
    </row>
    <row r="198" spans="3:12" x14ac:dyDescent="0.3">
      <c r="C198" s="197"/>
      <c r="D198" s="197"/>
      <c r="E198" s="227"/>
      <c r="F198" s="219"/>
      <c r="G198" s="219"/>
      <c r="H198" s="219"/>
      <c r="I198" s="221" t="s">
        <v>124</v>
      </c>
      <c r="J198" s="221"/>
      <c r="K198" s="221"/>
      <c r="L198" s="230">
        <v>16867345.911000006</v>
      </c>
    </row>
    <row r="199" spans="3:12" x14ac:dyDescent="0.3">
      <c r="C199" s="197"/>
      <c r="D199" s="197"/>
      <c r="E199" s="227"/>
      <c r="F199" s="219"/>
      <c r="G199" s="219"/>
      <c r="H199" s="219"/>
      <c r="I199" s="231"/>
      <c r="J199" s="231"/>
      <c r="K199" s="231"/>
      <c r="L199" s="230"/>
    </row>
    <row r="200" spans="3:12" x14ac:dyDescent="0.3">
      <c r="C200" s="197"/>
      <c r="D200" s="197"/>
      <c r="E200" s="227"/>
      <c r="F200" s="219"/>
      <c r="G200" s="219"/>
      <c r="H200" s="219"/>
      <c r="I200" s="231"/>
      <c r="J200" s="231"/>
      <c r="K200" s="231"/>
      <c r="L200" s="230"/>
    </row>
    <row r="201" spans="3:12" x14ac:dyDescent="0.3">
      <c r="C201" s="197"/>
      <c r="D201" s="197"/>
      <c r="E201" s="227"/>
      <c r="F201" s="219"/>
      <c r="G201" s="219"/>
      <c r="H201" s="219"/>
      <c r="I201" s="231"/>
      <c r="J201" s="231"/>
      <c r="K201" s="231"/>
      <c r="L201" s="230"/>
    </row>
    <row r="202" spans="3:12" x14ac:dyDescent="0.3">
      <c r="C202" s="197"/>
      <c r="D202" s="197"/>
      <c r="E202" s="227"/>
      <c r="F202" s="219"/>
      <c r="G202" s="219"/>
      <c r="H202" s="219" t="s">
        <v>123</v>
      </c>
      <c r="I202" s="231"/>
      <c r="J202" s="231"/>
      <c r="K202" s="231"/>
      <c r="L202" s="230">
        <f>K174</f>
        <v>62701391.627999999</v>
      </c>
    </row>
    <row r="203" spans="3:12" ht="17.25" thickBot="1" x14ac:dyDescent="0.35">
      <c r="C203" s="197"/>
      <c r="D203" s="197"/>
      <c r="E203" s="232" t="s">
        <v>125</v>
      </c>
      <c r="F203" s="221"/>
      <c r="G203" s="221"/>
      <c r="H203" s="221"/>
      <c r="I203" s="221"/>
      <c r="J203" s="221"/>
      <c r="K203" s="221"/>
      <c r="L203" s="233">
        <v>451343.88</v>
      </c>
    </row>
    <row r="204" spans="3:12" x14ac:dyDescent="0.3">
      <c r="C204" s="197"/>
      <c r="D204" s="197"/>
      <c r="E204" s="227"/>
      <c r="F204" s="219"/>
      <c r="G204" s="219"/>
      <c r="H204" s="219"/>
      <c r="I204" s="219"/>
      <c r="J204" s="219"/>
      <c r="K204" s="234" t="s">
        <v>122</v>
      </c>
      <c r="L204" s="235">
        <f>L202-L203</f>
        <v>62250047.747999996</v>
      </c>
    </row>
    <row r="205" spans="3:12" ht="17.25" thickBot="1" x14ac:dyDescent="0.35">
      <c r="C205" s="197"/>
      <c r="D205" s="197"/>
      <c r="E205" s="227"/>
      <c r="F205" s="219"/>
      <c r="G205" s="221" t="s">
        <v>128</v>
      </c>
      <c r="H205" s="221"/>
      <c r="I205" s="221"/>
      <c r="J205" s="221"/>
      <c r="K205" s="221"/>
      <c r="L205" s="233">
        <f>L179+L182+L185+L188+L191</f>
        <v>940477.22000000009</v>
      </c>
    </row>
    <row r="206" spans="3:12" x14ac:dyDescent="0.3">
      <c r="C206" s="197"/>
      <c r="D206" s="197"/>
      <c r="E206" s="227"/>
      <c r="F206" s="219"/>
      <c r="G206" s="228" t="s">
        <v>126</v>
      </c>
      <c r="H206" s="228"/>
      <c r="I206" s="228"/>
      <c r="J206" s="228"/>
      <c r="K206" s="228"/>
      <c r="L206" s="235">
        <f>L204-L205</f>
        <v>61309570.527999997</v>
      </c>
    </row>
    <row r="207" spans="3:12" s="219" customFormat="1" ht="17.25" thickBot="1" x14ac:dyDescent="0.35">
      <c r="C207" s="220"/>
      <c r="D207" s="220"/>
      <c r="E207" s="236"/>
      <c r="F207" s="237"/>
      <c r="G207" s="238"/>
      <c r="H207" s="238"/>
      <c r="I207" s="238"/>
      <c r="J207" s="238"/>
      <c r="K207" s="238"/>
      <c r="L207" s="233"/>
    </row>
    <row r="208" spans="3:12" s="219" customFormat="1" x14ac:dyDescent="0.3">
      <c r="C208" s="220"/>
      <c r="D208" s="220"/>
      <c r="G208" s="221"/>
      <c r="H208" s="221"/>
      <c r="I208" s="221"/>
      <c r="J208" s="221"/>
      <c r="K208" s="221"/>
      <c r="L208" s="222"/>
    </row>
    <row r="209" spans="3:12" s="219" customFormat="1" x14ac:dyDescent="0.3">
      <c r="C209" s="220"/>
      <c r="D209" s="220"/>
      <c r="L209" s="223"/>
    </row>
    <row r="210" spans="3:12" x14ac:dyDescent="0.3">
      <c r="C210" s="197"/>
      <c r="D210" s="201"/>
      <c r="E210" s="196"/>
      <c r="F210" s="196"/>
      <c r="K210" s="201"/>
      <c r="L210" s="201"/>
    </row>
    <row r="211" spans="3:12" x14ac:dyDescent="0.3">
      <c r="C211" s="197"/>
      <c r="D211" s="197"/>
      <c r="E211" s="196"/>
      <c r="F211" s="196"/>
    </row>
    <row r="212" spans="3:12" x14ac:dyDescent="0.3">
      <c r="C212" s="197"/>
      <c r="D212" s="197"/>
      <c r="E212" s="196"/>
      <c r="F212" s="196"/>
    </row>
    <row r="213" spans="3:12" x14ac:dyDescent="0.3">
      <c r="C213" s="197"/>
      <c r="D213" s="197"/>
      <c r="E213" s="196"/>
      <c r="F213" s="196"/>
    </row>
    <row r="214" spans="3:12" x14ac:dyDescent="0.3">
      <c r="C214" s="197"/>
      <c r="D214" s="197"/>
      <c r="E214" s="196"/>
      <c r="F214" s="196"/>
    </row>
    <row r="215" spans="3:12" x14ac:dyDescent="0.3">
      <c r="C215" s="197"/>
      <c r="D215" s="197"/>
      <c r="E215" s="196"/>
      <c r="F215" s="196"/>
    </row>
    <row r="216" spans="3:12" x14ac:dyDescent="0.3">
      <c r="C216" s="197"/>
      <c r="D216" s="197"/>
      <c r="E216" s="196"/>
      <c r="F216" s="196"/>
    </row>
    <row r="217" spans="3:12" x14ac:dyDescent="0.3">
      <c r="C217" s="197"/>
      <c r="D217" s="197"/>
      <c r="E217" s="196"/>
      <c r="F217" s="196"/>
    </row>
  </sheetData>
  <mergeCells count="22">
    <mergeCell ref="I198:K198"/>
    <mergeCell ref="G206:K206"/>
    <mergeCell ref="E195:L195"/>
    <mergeCell ref="G205:K205"/>
    <mergeCell ref="G208:K208"/>
    <mergeCell ref="I197:K197"/>
    <mergeCell ref="G207:K207"/>
    <mergeCell ref="E203:K203"/>
    <mergeCell ref="B73:B82"/>
    <mergeCell ref="C69:K69"/>
    <mergeCell ref="E71:H71"/>
    <mergeCell ref="C1:K1"/>
    <mergeCell ref="E3:H3"/>
    <mergeCell ref="B5:B20"/>
    <mergeCell ref="B23:B35"/>
    <mergeCell ref="B38:B48"/>
    <mergeCell ref="B51:B63"/>
    <mergeCell ref="C144:K144"/>
    <mergeCell ref="E146:H146"/>
    <mergeCell ref="B85:B93"/>
    <mergeCell ref="B96:B105"/>
    <mergeCell ref="B113:B120"/>
  </mergeCells>
  <pageMargins left="0.31496062992125984" right="0.70866141732283472" top="0" bottom="0" header="0.31496062992125984" footer="0.31496062992125984"/>
  <pageSetup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zoomScaleNormal="100" workbookViewId="0">
      <selection activeCell="I14" sqref="I14"/>
    </sheetView>
  </sheetViews>
  <sheetFormatPr baseColWidth="10" defaultRowHeight="15" x14ac:dyDescent="0.25"/>
  <cols>
    <col min="1" max="1" width="4.5703125" style="6" customWidth="1"/>
    <col min="2" max="2" width="37.5703125" style="6" customWidth="1"/>
    <col min="3" max="3" width="38.5703125" style="6" customWidth="1"/>
    <col min="4" max="4" width="15.85546875" style="6" bestFit="1" customWidth="1"/>
    <col min="5" max="5" width="15.7109375" style="6" customWidth="1"/>
    <col min="6" max="6" width="14.85546875" style="6" bestFit="1" customWidth="1"/>
    <col min="7" max="7" width="14.42578125" style="6" bestFit="1" customWidth="1"/>
    <col min="8" max="8" width="12.7109375" style="6" customWidth="1"/>
    <col min="9" max="9" width="12" style="6" bestFit="1" customWidth="1"/>
    <col min="10" max="16384" width="11.42578125" style="6"/>
  </cols>
  <sheetData>
    <row r="2" spans="2:7" s="8" customFormat="1" ht="15.75" x14ac:dyDescent="0.25">
      <c r="B2" s="9" t="s">
        <v>111</v>
      </c>
      <c r="D2" s="9"/>
    </row>
    <row r="3" spans="2:7" s="5" customFormat="1" ht="9.75" customHeight="1" x14ac:dyDescent="0.2"/>
    <row r="4" spans="2:7" s="5" customFormat="1" ht="15.75" customHeight="1" thickBot="1" x14ac:dyDescent="0.25"/>
    <row r="5" spans="2:7" s="10" customFormat="1" ht="39" thickBot="1" x14ac:dyDescent="0.3">
      <c r="B5" s="11" t="s">
        <v>38</v>
      </c>
      <c r="C5" s="11" t="s">
        <v>37</v>
      </c>
      <c r="D5" s="11" t="s">
        <v>36</v>
      </c>
      <c r="E5" s="12" t="s">
        <v>35</v>
      </c>
      <c r="F5" s="12" t="s">
        <v>34</v>
      </c>
    </row>
    <row r="6" spans="2:7" s="5" customFormat="1" ht="12.75" x14ac:dyDescent="0.2">
      <c r="B6" s="62" t="s">
        <v>33</v>
      </c>
      <c r="C6" s="13" t="s">
        <v>75</v>
      </c>
      <c r="D6" s="14">
        <v>550647.85</v>
      </c>
      <c r="E6" s="15">
        <v>95896.4</v>
      </c>
      <c r="F6" s="16">
        <v>454751.44999999995</v>
      </c>
      <c r="G6" s="1"/>
    </row>
    <row r="7" spans="2:7" s="5" customFormat="1" ht="15" customHeight="1" x14ac:dyDescent="0.2">
      <c r="B7" s="64"/>
      <c r="C7" s="13" t="s">
        <v>82</v>
      </c>
      <c r="D7" s="14">
        <v>1767373.0100000002</v>
      </c>
      <c r="E7" s="15">
        <v>0</v>
      </c>
      <c r="F7" s="16">
        <v>1767373.0100000002</v>
      </c>
    </row>
    <row r="8" spans="2:7" s="5" customFormat="1" ht="26.25" customHeight="1" x14ac:dyDescent="0.2">
      <c r="B8" s="64"/>
      <c r="C8" s="17" t="s">
        <v>88</v>
      </c>
      <c r="D8" s="14">
        <v>243534.17</v>
      </c>
      <c r="E8" s="15">
        <v>0</v>
      </c>
      <c r="F8" s="16">
        <v>243534.17</v>
      </c>
    </row>
    <row r="9" spans="2:7" s="5" customFormat="1" ht="15" customHeight="1" x14ac:dyDescent="0.2">
      <c r="B9" s="64"/>
      <c r="C9" s="13" t="s">
        <v>89</v>
      </c>
      <c r="D9" s="14">
        <v>4287959.68</v>
      </c>
      <c r="E9" s="15">
        <v>0</v>
      </c>
      <c r="F9" s="16">
        <v>4287959.68</v>
      </c>
      <c r="G9" s="1"/>
    </row>
    <row r="10" spans="2:7" s="5" customFormat="1" ht="15" customHeight="1" x14ac:dyDescent="0.2">
      <c r="B10" s="64"/>
      <c r="C10" s="13" t="s">
        <v>102</v>
      </c>
      <c r="D10" s="14">
        <v>1207690.1090000002</v>
      </c>
      <c r="E10" s="15">
        <v>0</v>
      </c>
      <c r="F10" s="16">
        <v>1207690.1090000002</v>
      </c>
      <c r="G10" s="1"/>
    </row>
    <row r="11" spans="2:7" s="5" customFormat="1" ht="15.75" customHeight="1" thickBot="1" x14ac:dyDescent="0.25">
      <c r="B11" s="63"/>
      <c r="C11" s="18" t="s">
        <v>108</v>
      </c>
      <c r="D11" s="19">
        <v>46938.67</v>
      </c>
      <c r="E11" s="20">
        <v>0</v>
      </c>
      <c r="F11" s="21">
        <v>46938.67</v>
      </c>
      <c r="G11" s="1"/>
    </row>
    <row r="12" spans="2:7" s="5" customFormat="1" ht="13.5" thickBot="1" x14ac:dyDescent="0.25">
      <c r="B12" s="56"/>
      <c r="C12" s="23" t="s">
        <v>11</v>
      </c>
      <c r="D12" s="24">
        <f>SUM(D6:D11)</f>
        <v>8104143.4890000001</v>
      </c>
      <c r="E12" s="24">
        <f>SUM(E6:E11)</f>
        <v>95896.4</v>
      </c>
      <c r="F12" s="25">
        <f>SUM(F6:F11)</f>
        <v>8008247.0889999997</v>
      </c>
    </row>
    <row r="13" spans="2:7" s="5" customFormat="1" ht="13.5" thickBot="1" x14ac:dyDescent="0.25">
      <c r="B13" s="57"/>
      <c r="C13" s="22"/>
      <c r="D13" s="27"/>
      <c r="E13" s="27"/>
      <c r="F13" s="28"/>
    </row>
    <row r="14" spans="2:7" s="5" customFormat="1" ht="12.75" x14ac:dyDescent="0.2">
      <c r="B14" s="62" t="s">
        <v>27</v>
      </c>
      <c r="C14" s="17" t="s">
        <v>91</v>
      </c>
      <c r="D14" s="14">
        <v>4244123.04</v>
      </c>
      <c r="E14" s="14">
        <v>1058265.96</v>
      </c>
      <c r="F14" s="29">
        <v>3185857.08</v>
      </c>
    </row>
    <row r="15" spans="2:7" s="5" customFormat="1" ht="13.5" thickBot="1" x14ac:dyDescent="0.25">
      <c r="B15" s="63"/>
      <c r="C15" s="30" t="s">
        <v>103</v>
      </c>
      <c r="D15" s="19">
        <v>384045.27</v>
      </c>
      <c r="E15" s="19">
        <v>0</v>
      </c>
      <c r="F15" s="31">
        <v>384045.27</v>
      </c>
    </row>
    <row r="16" spans="2:7" s="5" customFormat="1" ht="13.5" thickBot="1" x14ac:dyDescent="0.25">
      <c r="B16" s="57"/>
      <c r="C16" s="32" t="s">
        <v>11</v>
      </c>
      <c r="D16" s="33">
        <f>SUM(D14:D15)</f>
        <v>4628168.3100000005</v>
      </c>
      <c r="E16" s="33">
        <f>SUM(E14:E15)</f>
        <v>1058265.96</v>
      </c>
      <c r="F16" s="34">
        <f>SUM(F14:F15)</f>
        <v>3569902.35</v>
      </c>
    </row>
    <row r="17" spans="2:9" s="5" customFormat="1" ht="8.25" customHeight="1" thickBot="1" x14ac:dyDescent="0.25">
      <c r="B17" s="57"/>
      <c r="C17" s="22"/>
      <c r="D17" s="27"/>
      <c r="E17" s="27"/>
      <c r="F17" s="28"/>
    </row>
    <row r="18" spans="2:9" s="5" customFormat="1" ht="12.75" x14ac:dyDescent="0.2">
      <c r="B18" s="62" t="s">
        <v>24</v>
      </c>
      <c r="C18" s="13" t="s">
        <v>92</v>
      </c>
      <c r="D18" s="14">
        <v>1695274.48</v>
      </c>
      <c r="E18" s="15">
        <v>571806.74</v>
      </c>
      <c r="F18" s="16">
        <v>1123467.74</v>
      </c>
      <c r="H18" s="4"/>
      <c r="I18" s="4"/>
    </row>
    <row r="19" spans="2:9" s="5" customFormat="1" ht="13.5" thickBot="1" x14ac:dyDescent="0.25">
      <c r="B19" s="63"/>
      <c r="C19" s="18" t="s">
        <v>104</v>
      </c>
      <c r="D19" s="19">
        <v>5110041.1899999995</v>
      </c>
      <c r="E19" s="20">
        <v>0</v>
      </c>
      <c r="F19" s="21">
        <v>5110041.1899999995</v>
      </c>
      <c r="H19" s="4"/>
      <c r="I19" s="4"/>
    </row>
    <row r="20" spans="2:9" s="5" customFormat="1" ht="13.5" thickBot="1" x14ac:dyDescent="0.25">
      <c r="B20" s="57"/>
      <c r="C20" s="23" t="s">
        <v>11</v>
      </c>
      <c r="D20" s="33">
        <f>SUM(D18:D19)</f>
        <v>6805315.6699999999</v>
      </c>
      <c r="E20" s="33">
        <f>SUM(E18:E19)</f>
        <v>571806.74</v>
      </c>
      <c r="F20" s="35">
        <f>SUM(F18:F19)</f>
        <v>6233508.9299999997</v>
      </c>
      <c r="H20" s="3"/>
      <c r="I20" s="3"/>
    </row>
    <row r="21" spans="2:9" s="5" customFormat="1" ht="8.25" customHeight="1" thickBot="1" x14ac:dyDescent="0.25">
      <c r="B21" s="57"/>
      <c r="C21" s="22"/>
      <c r="D21" s="27"/>
      <c r="E21" s="27"/>
      <c r="F21" s="28"/>
      <c r="H21" s="3"/>
      <c r="I21" s="3"/>
    </row>
    <row r="22" spans="2:9" s="5" customFormat="1" ht="12.75" x14ac:dyDescent="0.2">
      <c r="B22" s="62" t="s">
        <v>23</v>
      </c>
      <c r="C22" s="13" t="s">
        <v>105</v>
      </c>
      <c r="D22" s="14">
        <v>417337.19</v>
      </c>
      <c r="E22" s="15">
        <v>0</v>
      </c>
      <c r="F22" s="16">
        <v>417337.19</v>
      </c>
    </row>
    <row r="23" spans="2:9" s="5" customFormat="1" ht="13.5" thickBot="1" x14ac:dyDescent="0.25">
      <c r="B23" s="64"/>
      <c r="C23" s="18" t="s">
        <v>109</v>
      </c>
      <c r="D23" s="19">
        <v>806.6</v>
      </c>
      <c r="E23" s="20">
        <v>0</v>
      </c>
      <c r="F23" s="21">
        <v>806.6</v>
      </c>
    </row>
    <row r="24" spans="2:9" s="5" customFormat="1" ht="13.5" thickBot="1" x14ac:dyDescent="0.25">
      <c r="B24" s="57"/>
      <c r="C24" s="23" t="s">
        <v>11</v>
      </c>
      <c r="D24" s="33">
        <f>SUM(D22:D23)</f>
        <v>418143.79</v>
      </c>
      <c r="E24" s="33">
        <f>SUM(E22:E23)</f>
        <v>0</v>
      </c>
      <c r="F24" s="35">
        <f>SUM(F22:F23)</f>
        <v>418143.79</v>
      </c>
    </row>
    <row r="25" spans="2:9" s="5" customFormat="1" ht="8.25" customHeight="1" thickBot="1" x14ac:dyDescent="0.25">
      <c r="B25" s="57"/>
      <c r="C25" s="22"/>
      <c r="D25" s="27"/>
      <c r="E25" s="27"/>
      <c r="F25" s="28"/>
    </row>
    <row r="26" spans="2:9" s="5" customFormat="1" ht="13.5" thickBot="1" x14ac:dyDescent="0.25">
      <c r="B26" s="58" t="s">
        <v>20</v>
      </c>
      <c r="C26" s="18" t="s">
        <v>106</v>
      </c>
      <c r="D26" s="19">
        <v>88654.399999999994</v>
      </c>
      <c r="E26" s="20">
        <v>0</v>
      </c>
      <c r="F26" s="36">
        <v>88654.399999999994</v>
      </c>
    </row>
    <row r="27" spans="2:9" s="5" customFormat="1" ht="13.5" thickBot="1" x14ac:dyDescent="0.25">
      <c r="B27" s="59"/>
      <c r="C27" s="23" t="s">
        <v>11</v>
      </c>
      <c r="D27" s="33">
        <f>SUM(D26)</f>
        <v>88654.399999999994</v>
      </c>
      <c r="E27" s="33">
        <f>SUM(E26)</f>
        <v>0</v>
      </c>
      <c r="F27" s="35">
        <f>SUM(F26)</f>
        <v>88654.399999999994</v>
      </c>
    </row>
    <row r="28" spans="2:9" s="5" customFormat="1" ht="13.5" thickBot="1" x14ac:dyDescent="0.25">
      <c r="B28" s="60"/>
      <c r="C28" s="37"/>
      <c r="D28" s="38"/>
      <c r="E28" s="38"/>
      <c r="F28" s="39"/>
    </row>
    <row r="29" spans="2:9" s="5" customFormat="1" ht="13.5" thickBot="1" x14ac:dyDescent="0.25">
      <c r="B29" s="58" t="s">
        <v>18</v>
      </c>
      <c r="C29" s="18" t="s">
        <v>110</v>
      </c>
      <c r="D29" s="19">
        <v>1720.8899999999999</v>
      </c>
      <c r="E29" s="20">
        <v>0</v>
      </c>
      <c r="F29" s="40">
        <v>1720.8899999999999</v>
      </c>
    </row>
    <row r="30" spans="2:9" s="5" customFormat="1" ht="13.5" thickBot="1" x14ac:dyDescent="0.25">
      <c r="B30" s="61"/>
      <c r="C30" s="23" t="s">
        <v>11</v>
      </c>
      <c r="D30" s="33">
        <f>SUM(D29)</f>
        <v>1720.8899999999999</v>
      </c>
      <c r="E30" s="33">
        <f>SUM(E29)</f>
        <v>0</v>
      </c>
      <c r="F30" s="35">
        <f>SUM(F29)</f>
        <v>1720.8899999999999</v>
      </c>
    </row>
    <row r="31" spans="2:9" s="5" customFormat="1" ht="13.5" thickBot="1" x14ac:dyDescent="0.25">
      <c r="B31" s="61"/>
      <c r="C31" s="37"/>
      <c r="D31" s="41"/>
      <c r="E31" s="42"/>
      <c r="F31" s="39"/>
    </row>
    <row r="32" spans="2:9" s="5" customFormat="1" ht="13.5" thickBot="1" x14ac:dyDescent="0.25">
      <c r="B32" s="60" t="s">
        <v>15</v>
      </c>
      <c r="C32" s="18" t="s">
        <v>107</v>
      </c>
      <c r="D32" s="19">
        <v>2265168.5500000007</v>
      </c>
      <c r="E32" s="20">
        <v>0</v>
      </c>
      <c r="F32" s="21">
        <v>2265168.5500000007</v>
      </c>
    </row>
    <row r="33" spans="2:6" s="5" customFormat="1" ht="13.5" thickBot="1" x14ac:dyDescent="0.25">
      <c r="B33" s="26"/>
      <c r="C33" s="23" t="s">
        <v>11</v>
      </c>
      <c r="D33" s="33">
        <f>SUM(D32)</f>
        <v>2265168.5500000007</v>
      </c>
      <c r="E33" s="33">
        <f>SUM(E32)</f>
        <v>0</v>
      </c>
      <c r="F33" s="35">
        <f>SUM(F32)</f>
        <v>2265168.5500000007</v>
      </c>
    </row>
    <row r="34" spans="2:6" s="5" customFormat="1" ht="13.5" thickBot="1" x14ac:dyDescent="0.25">
      <c r="B34" s="22"/>
      <c r="C34" s="32"/>
      <c r="D34" s="20"/>
      <c r="E34" s="20"/>
      <c r="F34" s="39"/>
    </row>
    <row r="35" spans="2:6" s="5" customFormat="1" ht="13.5" thickBot="1" x14ac:dyDescent="0.25">
      <c r="B35" s="54" t="s">
        <v>96</v>
      </c>
      <c r="C35" s="53" t="s">
        <v>97</v>
      </c>
      <c r="D35" s="43">
        <v>5284.3</v>
      </c>
      <c r="E35" s="21">
        <v>0</v>
      </c>
      <c r="F35" s="40">
        <v>5284.3</v>
      </c>
    </row>
    <row r="36" spans="2:6" s="5" customFormat="1" ht="13.5" thickBot="1" x14ac:dyDescent="0.25">
      <c r="B36" s="55" t="s">
        <v>98</v>
      </c>
      <c r="C36" s="53" t="s">
        <v>97</v>
      </c>
      <c r="D36" s="43">
        <v>1509.8</v>
      </c>
      <c r="E36" s="21">
        <v>0</v>
      </c>
      <c r="F36" s="40">
        <v>1509.8</v>
      </c>
    </row>
    <row r="37" spans="2:6" s="5" customFormat="1" ht="13.5" thickBot="1" x14ac:dyDescent="0.25">
      <c r="B37" s="55" t="s">
        <v>52</v>
      </c>
      <c r="C37" s="53" t="s">
        <v>79</v>
      </c>
      <c r="D37" s="43">
        <v>56448</v>
      </c>
      <c r="E37" s="21">
        <v>0</v>
      </c>
      <c r="F37" s="40">
        <v>56448</v>
      </c>
    </row>
    <row r="38" spans="2:6" s="5" customFormat="1" ht="13.5" thickBot="1" x14ac:dyDescent="0.25">
      <c r="B38" s="55" t="s">
        <v>53</v>
      </c>
      <c r="C38" s="53" t="s">
        <v>79</v>
      </c>
      <c r="D38" s="43">
        <v>5722.6</v>
      </c>
      <c r="E38" s="21">
        <v>0</v>
      </c>
      <c r="F38" s="40">
        <v>5722.6</v>
      </c>
    </row>
    <row r="39" spans="2:6" s="5" customFormat="1" ht="13.5" thickBot="1" x14ac:dyDescent="0.25">
      <c r="B39" s="55" t="s">
        <v>67</v>
      </c>
      <c r="C39" s="53" t="s">
        <v>80</v>
      </c>
      <c r="D39" s="43">
        <v>12926.97</v>
      </c>
      <c r="E39" s="21">
        <v>6926.27</v>
      </c>
      <c r="F39" s="40">
        <v>6000.6999999999989</v>
      </c>
    </row>
    <row r="40" spans="2:6" s="5" customFormat="1" ht="13.5" thickBot="1" x14ac:dyDescent="0.25">
      <c r="B40" s="55" t="s">
        <v>68</v>
      </c>
      <c r="C40" s="53" t="s">
        <v>80</v>
      </c>
      <c r="D40" s="43">
        <v>8449</v>
      </c>
      <c r="E40" s="21">
        <v>0</v>
      </c>
      <c r="F40" s="40">
        <v>8449</v>
      </c>
    </row>
    <row r="41" spans="2:6" s="5" customFormat="1" ht="13.5" thickBot="1" x14ac:dyDescent="0.25">
      <c r="B41" s="55" t="s">
        <v>68</v>
      </c>
      <c r="C41" s="53" t="s">
        <v>82</v>
      </c>
      <c r="D41" s="43">
        <v>9885.33</v>
      </c>
      <c r="E41" s="21">
        <v>0</v>
      </c>
      <c r="F41" s="40">
        <v>9885.33</v>
      </c>
    </row>
    <row r="42" spans="2:6" s="5" customFormat="1" ht="13.5" thickBot="1" x14ac:dyDescent="0.25">
      <c r="B42" s="55" t="s">
        <v>69</v>
      </c>
      <c r="C42" s="53" t="s">
        <v>80</v>
      </c>
      <c r="D42" s="43">
        <v>14363.3</v>
      </c>
      <c r="E42" s="21">
        <v>0</v>
      </c>
      <c r="F42" s="40">
        <v>14363.3</v>
      </c>
    </row>
    <row r="43" spans="2:6" s="5" customFormat="1" ht="13.5" thickBot="1" x14ac:dyDescent="0.25">
      <c r="B43" s="55" t="s">
        <v>69</v>
      </c>
      <c r="C43" s="53" t="s">
        <v>82</v>
      </c>
      <c r="D43" s="43">
        <v>14363.3</v>
      </c>
      <c r="E43" s="21">
        <v>0</v>
      </c>
      <c r="F43" s="40">
        <v>14363.3</v>
      </c>
    </row>
    <row r="44" spans="2:6" s="5" customFormat="1" ht="14.25" customHeight="1" thickBot="1" x14ac:dyDescent="0.25">
      <c r="B44" s="55" t="s">
        <v>71</v>
      </c>
      <c r="C44" s="53" t="s">
        <v>82</v>
      </c>
      <c r="D44" s="43">
        <v>46047.05</v>
      </c>
      <c r="E44" s="21">
        <v>0</v>
      </c>
      <c r="F44" s="44">
        <v>46047.05</v>
      </c>
    </row>
    <row r="45" spans="2:6" s="5" customFormat="1" ht="13.5" thickBot="1" x14ac:dyDescent="0.25">
      <c r="B45" s="55" t="s">
        <v>72</v>
      </c>
      <c r="C45" s="53" t="s">
        <v>80</v>
      </c>
      <c r="D45" s="43">
        <v>253.47</v>
      </c>
      <c r="E45" s="21">
        <v>0</v>
      </c>
      <c r="F45" s="40">
        <v>253.47</v>
      </c>
    </row>
    <row r="46" spans="2:6" s="5" customFormat="1" ht="13.5" thickBot="1" x14ac:dyDescent="0.25">
      <c r="B46" s="55" t="s">
        <v>73</v>
      </c>
      <c r="C46" s="53" t="s">
        <v>82</v>
      </c>
      <c r="D46" s="43">
        <v>844.9</v>
      </c>
      <c r="E46" s="21">
        <v>0</v>
      </c>
      <c r="F46" s="40">
        <v>844.9</v>
      </c>
    </row>
    <row r="47" spans="2:6" s="5" customFormat="1" ht="13.5" thickBot="1" x14ac:dyDescent="0.25">
      <c r="B47" s="55" t="s">
        <v>73</v>
      </c>
      <c r="C47" s="53" t="s">
        <v>100</v>
      </c>
      <c r="D47" s="43">
        <v>652.04999999999995</v>
      </c>
      <c r="E47" s="21">
        <v>0</v>
      </c>
      <c r="F47" s="40">
        <v>652.04999999999995</v>
      </c>
    </row>
    <row r="48" spans="2:6" s="5" customFormat="1" ht="13.5" thickBot="1" x14ac:dyDescent="0.25">
      <c r="B48" s="55" t="s">
        <v>76</v>
      </c>
      <c r="C48" s="53" t="s">
        <v>81</v>
      </c>
      <c r="D48" s="43">
        <v>13687.38</v>
      </c>
      <c r="E48" s="21">
        <v>0</v>
      </c>
      <c r="F48" s="40">
        <v>13687.38</v>
      </c>
    </row>
    <row r="49" spans="2:6" s="2" customFormat="1" ht="12.75" x14ac:dyDescent="0.2">
      <c r="B49" s="45"/>
      <c r="C49" s="46"/>
      <c r="D49" s="47"/>
      <c r="E49" s="48"/>
      <c r="F49" s="48"/>
    </row>
    <row r="50" spans="2:6" s="5" customFormat="1" ht="13.5" thickBot="1" x14ac:dyDescent="0.25">
      <c r="B50" s="49"/>
      <c r="C50" s="50"/>
      <c r="D50" s="51"/>
      <c r="E50" s="51"/>
      <c r="F50" s="48"/>
    </row>
    <row r="51" spans="2:6" s="5" customFormat="1" ht="13.5" thickBot="1" x14ac:dyDescent="0.25">
      <c r="B51" s="7"/>
      <c r="C51" s="7"/>
      <c r="D51" s="52">
        <f>D12+D16+D20+D24+D27+D30+D33+D35+D36+D37+D38+D39+D40+D41+D42+D43+D44+D45+D46+D47+D48</f>
        <v>22501752.548999999</v>
      </c>
      <c r="E51" s="52">
        <f>E12+E16+E20+E24+E27+E30+E33+E35+E36+E37+E38+E39+E40+E41+E42+E43+E44+E45+E46+E47+E48</f>
        <v>1732895.3699999999</v>
      </c>
      <c r="F51" s="52">
        <f>F12+F16+F20+F24+F27+F30+F33+F35+F36+F37+F38+F39+F40+F41+F42+F43+F44+F45+F46+F47+F48</f>
        <v>20768857.178999998</v>
      </c>
    </row>
    <row r="52" spans="2:6" s="5" customFormat="1" ht="12.75" x14ac:dyDescent="0.2"/>
    <row r="53" spans="2:6" s="5" customFormat="1" ht="12.75" x14ac:dyDescent="0.2"/>
  </sheetData>
  <mergeCells count="4">
    <mergeCell ref="B14:B15"/>
    <mergeCell ref="B6:B11"/>
    <mergeCell ref="B18:B19"/>
    <mergeCell ref="B22:B23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Enriquez</dc:creator>
  <cp:lastModifiedBy>Jesus Enriquez</cp:lastModifiedBy>
  <cp:lastPrinted>2021-05-13T16:48:38Z</cp:lastPrinted>
  <dcterms:created xsi:type="dcterms:W3CDTF">2017-10-10T19:20:48Z</dcterms:created>
  <dcterms:modified xsi:type="dcterms:W3CDTF">2021-05-13T17:04:52Z</dcterms:modified>
</cp:coreProperties>
</file>